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y Barber\Desktop\"/>
    </mc:Choice>
  </mc:AlternateContent>
  <bookViews>
    <workbookView xWindow="0" yWindow="0" windowWidth="20520" windowHeight="9555" activeTab="10"/>
  </bookViews>
  <sheets>
    <sheet name="Set Up" sheetId="11" r:id="rId1"/>
    <sheet name="Little Rebels" sheetId="2" r:id="rId2"/>
    <sheet name="Jackpot" sheetId="8" r:id="rId3"/>
    <sheet name="Open" sheetId="1" r:id="rId4"/>
    <sheet name="R Youth" sheetId="3" r:id="rId5"/>
    <sheet name="N Youth" sheetId="12" r:id="rId6"/>
    <sheet name="N Senior" sheetId="13" r:id="rId7"/>
    <sheet name="Y Poles" sheetId="4" r:id="rId8"/>
    <sheet name="O Poles" sheetId="14" r:id="rId9"/>
    <sheet name="Target" sheetId="5" r:id="rId10"/>
    <sheet name="Charity" sheetId="10" r:id="rId11"/>
    <sheet name="Summary" sheetId="6" r:id="rId12"/>
    <sheet name="Totals" sheetId="7" r:id="rId13"/>
  </sheets>
  <externalReferences>
    <externalReference r:id="rId14"/>
  </externalReferences>
  <definedNames>
    <definedName name="_xlnm._FilterDatabase" localSheetId="3" hidden="1">Open!$A$1:$L$114</definedName>
    <definedName name="_xlnm.Print_Area" localSheetId="2">Jackpot!$A$1:$I$98</definedName>
    <definedName name="_xlnm.Print_Area" localSheetId="1">'Little Rebels'!$A$1:$F$34</definedName>
    <definedName name="_xlnm.Print_Area" localSheetId="3">Open!$A$9:$I$102</definedName>
    <definedName name="_xlnm.Print_Area" localSheetId="4">'R Youth'!$A$1:$I$49</definedName>
    <definedName name="_xlnm.Print_Area" localSheetId="11">Summary!$A$1:$G$40</definedName>
    <definedName name="_xlnm.Print_Area" localSheetId="9">Target!$A$1:$I$49</definedName>
    <definedName name="_xlnm.Print_Area" localSheetId="7">'Y Poles'!$A$2:$I$52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8" l="1"/>
  <c r="R4" i="8"/>
  <c r="Q4" i="10"/>
  <c r="Q12" i="14" l="1"/>
  <c r="V6" i="14"/>
  <c r="K5" i="14"/>
  <c r="R4" i="14"/>
  <c r="R6" i="14" s="1"/>
  <c r="U6" i="13"/>
  <c r="Q5" i="13"/>
  <c r="K5" i="13"/>
  <c r="K6" i="13" s="1"/>
  <c r="Q6" i="13"/>
  <c r="U6" i="12"/>
  <c r="K5" i="12"/>
  <c r="K7" i="12" s="1"/>
  <c r="Q4" i="12"/>
  <c r="Q6" i="12" s="1"/>
  <c r="K7" i="13" l="1"/>
  <c r="K6" i="12"/>
  <c r="W2" i="14"/>
  <c r="W3" i="14"/>
  <c r="W5" i="14"/>
  <c r="W4" i="14"/>
  <c r="V3" i="13"/>
  <c r="V4" i="13"/>
  <c r="V2" i="13"/>
  <c r="V4" i="12"/>
  <c r="V3" i="12"/>
  <c r="V2" i="12"/>
  <c r="B11" i="7"/>
  <c r="B10" i="7"/>
  <c r="B9" i="7"/>
  <c r="B8" i="7"/>
  <c r="Q5" i="10"/>
  <c r="Q5" i="5"/>
  <c r="R5" i="4"/>
  <c r="V29" i="14" l="1"/>
  <c r="S27" i="14"/>
  <c r="T25" i="14"/>
  <c r="R24" i="14"/>
  <c r="Q23" i="14"/>
  <c r="U29" i="14"/>
  <c r="V26" i="14"/>
  <c r="S25" i="14"/>
  <c r="Q24" i="14"/>
  <c r="P23" i="14"/>
  <c r="V28" i="14"/>
  <c r="U26" i="14"/>
  <c r="R25" i="14"/>
  <c r="P24" i="14"/>
  <c r="O23" i="14"/>
  <c r="O31" i="14" s="1"/>
  <c r="V30" i="14"/>
  <c r="U28" i="14"/>
  <c r="T26" i="14"/>
  <c r="Q25" i="14"/>
  <c r="V23" i="14"/>
  <c r="V25" i="14"/>
  <c r="U25" i="14"/>
  <c r="T28" i="14"/>
  <c r="S26" i="14"/>
  <c r="V24" i="14"/>
  <c r="U23" i="14"/>
  <c r="S23" i="14"/>
  <c r="T27" i="14"/>
  <c r="R23" i="14"/>
  <c r="V27" i="14"/>
  <c r="R26" i="14"/>
  <c r="U24" i="14"/>
  <c r="T23" i="14"/>
  <c r="U27" i="14"/>
  <c r="T24" i="14"/>
  <c r="S24" i="14"/>
  <c r="T15" i="14"/>
  <c r="S13" i="14"/>
  <c r="V11" i="14"/>
  <c r="U10" i="14"/>
  <c r="V14" i="14"/>
  <c r="R13" i="14"/>
  <c r="U11" i="14"/>
  <c r="T10" i="14"/>
  <c r="U15" i="14"/>
  <c r="U14" i="14"/>
  <c r="V12" i="14"/>
  <c r="T11" i="14"/>
  <c r="S10" i="14"/>
  <c r="T13" i="14"/>
  <c r="V17" i="14"/>
  <c r="T14" i="14"/>
  <c r="U12" i="14"/>
  <c r="S11" i="14"/>
  <c r="R10" i="14"/>
  <c r="Q10" i="14"/>
  <c r="Q18" i="14" s="1"/>
  <c r="V15" i="14"/>
  <c r="P11" i="14"/>
  <c r="V10" i="14"/>
  <c r="V16" i="14"/>
  <c r="S14" i="14"/>
  <c r="T12" i="14"/>
  <c r="R11" i="14"/>
  <c r="U13" i="14"/>
  <c r="O10" i="14"/>
  <c r="O18" i="14" s="1"/>
  <c r="W6" i="14"/>
  <c r="U16" i="14"/>
  <c r="V13" i="14"/>
  <c r="S12" i="14"/>
  <c r="Q11" i="14"/>
  <c r="P10" i="14"/>
  <c r="R12" i="14"/>
  <c r="T41" i="14"/>
  <c r="S39" i="14"/>
  <c r="V37" i="14"/>
  <c r="U36" i="14"/>
  <c r="V40" i="14"/>
  <c r="R39" i="14"/>
  <c r="U37" i="14"/>
  <c r="T36" i="14"/>
  <c r="U40" i="14"/>
  <c r="V38" i="14"/>
  <c r="T37" i="14"/>
  <c r="S36" i="14"/>
  <c r="V43" i="14"/>
  <c r="T40" i="14"/>
  <c r="U38" i="14"/>
  <c r="S37" i="14"/>
  <c r="R36" i="14"/>
  <c r="Q38" i="14"/>
  <c r="V42" i="14"/>
  <c r="S40" i="14"/>
  <c r="T38" i="14"/>
  <c r="R37" i="14"/>
  <c r="Q36" i="14"/>
  <c r="U39" i="14"/>
  <c r="U41" i="14"/>
  <c r="V36" i="14"/>
  <c r="U42" i="14"/>
  <c r="V39" i="14"/>
  <c r="S38" i="14"/>
  <c r="Q37" i="14"/>
  <c r="P36" i="14"/>
  <c r="V41" i="14"/>
  <c r="R38" i="14"/>
  <c r="P37" i="14"/>
  <c r="O36" i="14"/>
  <c r="O44" i="14" s="1"/>
  <c r="T39" i="14"/>
  <c r="V55" i="14"/>
  <c r="S53" i="14"/>
  <c r="T51" i="14"/>
  <c r="R50" i="14"/>
  <c r="Q49" i="14"/>
  <c r="U55" i="14"/>
  <c r="V52" i="14"/>
  <c r="S51" i="14"/>
  <c r="Q50" i="14"/>
  <c r="P49" i="14"/>
  <c r="R49" i="14"/>
  <c r="V54" i="14"/>
  <c r="U52" i="14"/>
  <c r="R51" i="14"/>
  <c r="P50" i="14"/>
  <c r="O49" i="14"/>
  <c r="O57" i="14" s="1"/>
  <c r="S50" i="14"/>
  <c r="U54" i="14"/>
  <c r="T52" i="14"/>
  <c r="Q51" i="14"/>
  <c r="V49" i="14"/>
  <c r="V56" i="14"/>
  <c r="T54" i="14"/>
  <c r="S52" i="14"/>
  <c r="V50" i="14"/>
  <c r="U49" i="14"/>
  <c r="U51" i="14"/>
  <c r="V53" i="14"/>
  <c r="R52" i="14"/>
  <c r="U50" i="14"/>
  <c r="T49" i="14"/>
  <c r="U53" i="14"/>
  <c r="V51" i="14"/>
  <c r="T50" i="14"/>
  <c r="S49" i="14"/>
  <c r="S57" i="14" s="1"/>
  <c r="T53" i="14"/>
  <c r="U17" i="13"/>
  <c r="S14" i="13"/>
  <c r="T12" i="13"/>
  <c r="R11" i="13"/>
  <c r="Q10" i="13"/>
  <c r="T16" i="13"/>
  <c r="R12" i="13"/>
  <c r="Q12" i="13"/>
  <c r="U11" i="13"/>
  <c r="U16" i="13"/>
  <c r="R14" i="13"/>
  <c r="S12" i="13"/>
  <c r="Q11" i="13"/>
  <c r="P10" i="13"/>
  <c r="U13" i="13"/>
  <c r="P11" i="13"/>
  <c r="N10" i="13"/>
  <c r="N18" i="13" s="1"/>
  <c r="T15" i="13"/>
  <c r="U10" i="13"/>
  <c r="R13" i="13"/>
  <c r="T14" i="13"/>
  <c r="O10" i="13"/>
  <c r="O18" i="13" s="1"/>
  <c r="T13" i="13"/>
  <c r="S13" i="13"/>
  <c r="V6" i="13"/>
  <c r="S11" i="13"/>
  <c r="U15" i="13"/>
  <c r="O11" i="13"/>
  <c r="P12" i="13"/>
  <c r="S15" i="13"/>
  <c r="T10" i="13"/>
  <c r="R10" i="13"/>
  <c r="R18" i="13" s="1"/>
  <c r="U14" i="13"/>
  <c r="Q13" i="13"/>
  <c r="T11" i="13"/>
  <c r="S10" i="13"/>
  <c r="U12" i="13"/>
  <c r="U43" i="13"/>
  <c r="S40" i="13"/>
  <c r="T38" i="13"/>
  <c r="R37" i="13"/>
  <c r="Q36" i="13"/>
  <c r="O36" i="13"/>
  <c r="S37" i="13"/>
  <c r="U42" i="13"/>
  <c r="R40" i="13"/>
  <c r="S38" i="13"/>
  <c r="Q37" i="13"/>
  <c r="P36" i="13"/>
  <c r="P44" i="13" s="1"/>
  <c r="P37" i="13"/>
  <c r="S39" i="13"/>
  <c r="U36" i="13"/>
  <c r="R39" i="13"/>
  <c r="T36" i="13"/>
  <c r="T42" i="13"/>
  <c r="U39" i="13"/>
  <c r="R38" i="13"/>
  <c r="T41" i="13"/>
  <c r="S41" i="13"/>
  <c r="R36" i="13"/>
  <c r="U41" i="13"/>
  <c r="T39" i="13"/>
  <c r="Q38" i="13"/>
  <c r="O37" i="13"/>
  <c r="N36" i="13"/>
  <c r="N44" i="13" s="1"/>
  <c r="P38" i="13"/>
  <c r="U37" i="13"/>
  <c r="U38" i="13"/>
  <c r="U40" i="13"/>
  <c r="Q39" i="13"/>
  <c r="T37" i="13"/>
  <c r="S36" i="13"/>
  <c r="S44" i="13" s="1"/>
  <c r="T40" i="13"/>
  <c r="T28" i="13"/>
  <c r="S26" i="13"/>
  <c r="P25" i="13"/>
  <c r="U23" i="13"/>
  <c r="T24" i="13"/>
  <c r="U29" i="13"/>
  <c r="P23" i="13"/>
  <c r="P31" i="13" s="1"/>
  <c r="S28" i="13"/>
  <c r="R26" i="13"/>
  <c r="U24" i="13"/>
  <c r="T23" i="13"/>
  <c r="U27" i="13"/>
  <c r="S23" i="13"/>
  <c r="U30" i="13"/>
  <c r="R24" i="13"/>
  <c r="S25" i="13"/>
  <c r="Q26" i="13"/>
  <c r="T25" i="13"/>
  <c r="T26" i="13"/>
  <c r="O24" i="13"/>
  <c r="T27" i="13"/>
  <c r="U25" i="13"/>
  <c r="S24" i="13"/>
  <c r="R23" i="13"/>
  <c r="S27" i="13"/>
  <c r="Q23" i="13"/>
  <c r="R27" i="13"/>
  <c r="Q24" i="13"/>
  <c r="N23" i="13"/>
  <c r="N31" i="13" s="1"/>
  <c r="T29" i="13"/>
  <c r="U26" i="13"/>
  <c r="R25" i="13"/>
  <c r="P24" i="13"/>
  <c r="O23" i="13"/>
  <c r="U28" i="13"/>
  <c r="Q25" i="13"/>
  <c r="S28" i="12"/>
  <c r="R26" i="12"/>
  <c r="U24" i="12"/>
  <c r="T23" i="12"/>
  <c r="U27" i="12"/>
  <c r="Q26" i="12"/>
  <c r="T24" i="12"/>
  <c r="S23" i="12"/>
  <c r="P25" i="12"/>
  <c r="T27" i="12"/>
  <c r="U25" i="12"/>
  <c r="S24" i="12"/>
  <c r="R23" i="12"/>
  <c r="U29" i="12"/>
  <c r="S25" i="12"/>
  <c r="P23" i="12"/>
  <c r="Q25" i="12"/>
  <c r="U23" i="12"/>
  <c r="U30" i="12"/>
  <c r="S27" i="12"/>
  <c r="T25" i="12"/>
  <c r="R24" i="12"/>
  <c r="Q23" i="12"/>
  <c r="Q24" i="12"/>
  <c r="N23" i="12"/>
  <c r="N31" i="12" s="1"/>
  <c r="T28" i="12"/>
  <c r="R27" i="12"/>
  <c r="T29" i="12"/>
  <c r="U26" i="12"/>
  <c r="R25" i="12"/>
  <c r="P24" i="12"/>
  <c r="O23" i="12"/>
  <c r="U28" i="12"/>
  <c r="T26" i="12"/>
  <c r="O24" i="12"/>
  <c r="S26" i="12"/>
  <c r="U16" i="12"/>
  <c r="R14" i="12"/>
  <c r="S12" i="12"/>
  <c r="T16" i="12"/>
  <c r="U13" i="12"/>
  <c r="R12" i="12"/>
  <c r="P11" i="12"/>
  <c r="O10" i="12"/>
  <c r="O18" i="12" s="1"/>
  <c r="T12" i="12"/>
  <c r="U15" i="12"/>
  <c r="T13" i="12"/>
  <c r="Q12" i="12"/>
  <c r="O11" i="12"/>
  <c r="N10" i="12"/>
  <c r="N18" i="12" s="1"/>
  <c r="R13" i="12"/>
  <c r="T10" i="12"/>
  <c r="T14" i="12"/>
  <c r="U12" i="12"/>
  <c r="R11" i="12"/>
  <c r="P10" i="12"/>
  <c r="T15" i="12"/>
  <c r="S13" i="12"/>
  <c r="P12" i="12"/>
  <c r="U10" i="12"/>
  <c r="S15" i="12"/>
  <c r="U11" i="12"/>
  <c r="V6" i="12"/>
  <c r="R10" i="12"/>
  <c r="S14" i="12"/>
  <c r="U14" i="12"/>
  <c r="Q13" i="12"/>
  <c r="T11" i="12"/>
  <c r="S10" i="12"/>
  <c r="S11" i="12"/>
  <c r="U17" i="12"/>
  <c r="Q10" i="12"/>
  <c r="Q11" i="12"/>
  <c r="U42" i="12"/>
  <c r="R40" i="12"/>
  <c r="S38" i="12"/>
  <c r="Q37" i="12"/>
  <c r="P36" i="12"/>
  <c r="T42" i="12"/>
  <c r="U39" i="12"/>
  <c r="R38" i="12"/>
  <c r="P37" i="12"/>
  <c r="O36" i="12"/>
  <c r="U41" i="12"/>
  <c r="T39" i="12"/>
  <c r="Q38" i="12"/>
  <c r="O37" i="12"/>
  <c r="N36" i="12"/>
  <c r="N44" i="12" s="1"/>
  <c r="R39" i="12"/>
  <c r="T36" i="12"/>
  <c r="U43" i="12"/>
  <c r="R37" i="12"/>
  <c r="T41" i="12"/>
  <c r="S39" i="12"/>
  <c r="P38" i="12"/>
  <c r="U36" i="12"/>
  <c r="S41" i="12"/>
  <c r="U37" i="12"/>
  <c r="T38" i="12"/>
  <c r="U40" i="12"/>
  <c r="Q39" i="12"/>
  <c r="T37" i="12"/>
  <c r="S36" i="12"/>
  <c r="T40" i="12"/>
  <c r="U38" i="12"/>
  <c r="S37" i="12"/>
  <c r="R36" i="12"/>
  <c r="S40" i="12"/>
  <c r="Q36" i="12"/>
  <c r="R4" i="1"/>
  <c r="Q12" i="1"/>
  <c r="V6" i="1"/>
  <c r="K8" i="1"/>
  <c r="Q12" i="4"/>
  <c r="V6" i="4"/>
  <c r="K5" i="4"/>
  <c r="R4" i="4"/>
  <c r="R6" i="4" s="1"/>
  <c r="D27" i="6" s="1"/>
  <c r="V18" i="14" l="1"/>
  <c r="S31" i="14"/>
  <c r="P31" i="14"/>
  <c r="P31" i="12"/>
  <c r="P18" i="12"/>
  <c r="O31" i="12"/>
  <c r="S31" i="12"/>
  <c r="U44" i="12"/>
  <c r="R18" i="12"/>
  <c r="Q18" i="12"/>
  <c r="R57" i="14"/>
  <c r="P44" i="14"/>
  <c r="Q44" i="14"/>
  <c r="P18" i="14"/>
  <c r="R18" i="14"/>
  <c r="T44" i="14"/>
  <c r="U18" i="14"/>
  <c r="U57" i="14"/>
  <c r="P57" i="14"/>
  <c r="R31" i="14"/>
  <c r="Q31" i="14"/>
  <c r="S44" i="14"/>
  <c r="U44" i="14"/>
  <c r="T18" i="14"/>
  <c r="V31" i="14"/>
  <c r="T57" i="14"/>
  <c r="V44" i="14"/>
  <c r="U31" i="14"/>
  <c r="V57" i="14"/>
  <c r="Q57" i="14"/>
  <c r="R44" i="14"/>
  <c r="S18" i="14"/>
  <c r="T31" i="14"/>
  <c r="T18" i="13"/>
  <c r="S31" i="13"/>
  <c r="T44" i="13"/>
  <c r="P18" i="13"/>
  <c r="Q18" i="13"/>
  <c r="U31" i="13"/>
  <c r="T31" i="13"/>
  <c r="R44" i="13"/>
  <c r="U44" i="13"/>
  <c r="S18" i="13"/>
  <c r="O31" i="13"/>
  <c r="Q31" i="13"/>
  <c r="O44" i="13"/>
  <c r="U18" i="13"/>
  <c r="Q44" i="13"/>
  <c r="R31" i="13"/>
  <c r="S44" i="12"/>
  <c r="Q31" i="12"/>
  <c r="Q44" i="12"/>
  <c r="S18" i="12"/>
  <c r="R31" i="12"/>
  <c r="T18" i="12"/>
  <c r="T31" i="12"/>
  <c r="P44" i="12"/>
  <c r="U18" i="12"/>
  <c r="R44" i="12"/>
  <c r="O44" i="12"/>
  <c r="T44" i="12"/>
  <c r="U31" i="12"/>
  <c r="R6" i="1"/>
  <c r="W5" i="1" s="1"/>
  <c r="K7" i="1"/>
  <c r="K6" i="1"/>
  <c r="W3" i="4"/>
  <c r="W4" i="4"/>
  <c r="W2" i="4"/>
  <c r="W5" i="4"/>
  <c r="P12" i="10"/>
  <c r="U6" i="10"/>
  <c r="Q6" i="10"/>
  <c r="W4" i="1" l="1"/>
  <c r="S39" i="1" s="1"/>
  <c r="W3" i="1"/>
  <c r="Q23" i="1" s="1"/>
  <c r="D26" i="6"/>
  <c r="W2" i="1"/>
  <c r="T13" i="1" s="1"/>
  <c r="S27" i="1"/>
  <c r="P23" i="1"/>
  <c r="R25" i="1"/>
  <c r="T26" i="1"/>
  <c r="V29" i="1"/>
  <c r="V27" i="1"/>
  <c r="T23" i="1"/>
  <c r="R24" i="1"/>
  <c r="T41" i="1"/>
  <c r="U40" i="1"/>
  <c r="R36" i="1"/>
  <c r="S38" i="1"/>
  <c r="V56" i="1"/>
  <c r="T53" i="1"/>
  <c r="U51" i="1"/>
  <c r="S50" i="1"/>
  <c r="R49" i="1"/>
  <c r="V55" i="1"/>
  <c r="S53" i="1"/>
  <c r="T51" i="1"/>
  <c r="R50" i="1"/>
  <c r="Q49" i="1"/>
  <c r="U55" i="1"/>
  <c r="V52" i="1"/>
  <c r="S51" i="1"/>
  <c r="Q50" i="1"/>
  <c r="P49" i="1"/>
  <c r="V54" i="1"/>
  <c r="U52" i="1"/>
  <c r="R51" i="1"/>
  <c r="P50" i="1"/>
  <c r="O49" i="1"/>
  <c r="O57" i="1" s="1"/>
  <c r="U54" i="1"/>
  <c r="T52" i="1"/>
  <c r="Q51" i="1"/>
  <c r="V49" i="1"/>
  <c r="T54" i="1"/>
  <c r="S52" i="1"/>
  <c r="V50" i="1"/>
  <c r="U49" i="1"/>
  <c r="V53" i="1"/>
  <c r="R52" i="1"/>
  <c r="U50" i="1"/>
  <c r="T49" i="1"/>
  <c r="U53" i="1"/>
  <c r="V51" i="1"/>
  <c r="T50" i="1"/>
  <c r="S49" i="1"/>
  <c r="U15" i="1"/>
  <c r="U10" i="1"/>
  <c r="V14" i="1"/>
  <c r="T10" i="1"/>
  <c r="T15" i="1"/>
  <c r="V12" i="1"/>
  <c r="T14" i="1"/>
  <c r="U12" i="1"/>
  <c r="S14" i="1"/>
  <c r="R11" i="1"/>
  <c r="V16" i="1"/>
  <c r="T12" i="1"/>
  <c r="U16" i="1"/>
  <c r="V13" i="1"/>
  <c r="P10" i="1"/>
  <c r="V15" i="1"/>
  <c r="V10" i="1"/>
  <c r="V14" i="4"/>
  <c r="R13" i="4"/>
  <c r="U11" i="4"/>
  <c r="T10" i="4"/>
  <c r="W6" i="4"/>
  <c r="U14" i="4"/>
  <c r="V12" i="4"/>
  <c r="S10" i="4"/>
  <c r="S14" i="4"/>
  <c r="Q10" i="4"/>
  <c r="T13" i="4"/>
  <c r="S13" i="4"/>
  <c r="T11" i="4"/>
  <c r="V16" i="4"/>
  <c r="R11" i="4"/>
  <c r="V10" i="4"/>
  <c r="T15" i="4"/>
  <c r="V17" i="4"/>
  <c r="T14" i="4"/>
  <c r="U12" i="4"/>
  <c r="S11" i="4"/>
  <c r="R10" i="4"/>
  <c r="T12" i="4"/>
  <c r="V11" i="4"/>
  <c r="U16" i="4"/>
  <c r="V13" i="4"/>
  <c r="S12" i="4"/>
  <c r="Q11" i="4"/>
  <c r="P10" i="4"/>
  <c r="V15" i="4"/>
  <c r="U13" i="4"/>
  <c r="R12" i="4"/>
  <c r="P11" i="4"/>
  <c r="O10" i="4"/>
  <c r="O18" i="4" s="1"/>
  <c r="U15" i="4"/>
  <c r="U10" i="4"/>
  <c r="V56" i="4"/>
  <c r="T53" i="4"/>
  <c r="U51" i="4"/>
  <c r="S50" i="4"/>
  <c r="R49" i="4"/>
  <c r="T51" i="4"/>
  <c r="U55" i="4"/>
  <c r="V52" i="4"/>
  <c r="S51" i="4"/>
  <c r="Q50" i="4"/>
  <c r="P49" i="4"/>
  <c r="V54" i="4"/>
  <c r="U52" i="4"/>
  <c r="R51" i="4"/>
  <c r="P50" i="4"/>
  <c r="O49" i="4"/>
  <c r="O57" i="4" s="1"/>
  <c r="S53" i="4"/>
  <c r="V55" i="4"/>
  <c r="R50" i="4"/>
  <c r="U54" i="4"/>
  <c r="T52" i="4"/>
  <c r="Q51" i="4"/>
  <c r="V49" i="4"/>
  <c r="T54" i="4"/>
  <c r="S52" i="4"/>
  <c r="V50" i="4"/>
  <c r="U49" i="4"/>
  <c r="Q49" i="4"/>
  <c r="V53" i="4"/>
  <c r="R52" i="4"/>
  <c r="U50" i="4"/>
  <c r="T49" i="4"/>
  <c r="U53" i="4"/>
  <c r="V51" i="4"/>
  <c r="T50" i="4"/>
  <c r="S49" i="4"/>
  <c r="U41" i="4"/>
  <c r="T39" i="4"/>
  <c r="Q38" i="4"/>
  <c r="V36" i="4"/>
  <c r="S39" i="4"/>
  <c r="V40" i="4"/>
  <c r="R39" i="4"/>
  <c r="U37" i="4"/>
  <c r="T36" i="4"/>
  <c r="U40" i="4"/>
  <c r="V38" i="4"/>
  <c r="T37" i="4"/>
  <c r="S36" i="4"/>
  <c r="R37" i="4"/>
  <c r="S40" i="4"/>
  <c r="V37" i="4"/>
  <c r="V43" i="4"/>
  <c r="T40" i="4"/>
  <c r="U38" i="4"/>
  <c r="S37" i="4"/>
  <c r="R36" i="4"/>
  <c r="V42" i="4"/>
  <c r="T38" i="4"/>
  <c r="Q36" i="4"/>
  <c r="U36" i="4"/>
  <c r="U42" i="4"/>
  <c r="V39" i="4"/>
  <c r="S38" i="4"/>
  <c r="Q37" i="4"/>
  <c r="P36" i="4"/>
  <c r="V41" i="4"/>
  <c r="U39" i="4"/>
  <c r="R38" i="4"/>
  <c r="P37" i="4"/>
  <c r="O36" i="4"/>
  <c r="O44" i="4" s="1"/>
  <c r="T41" i="4"/>
  <c r="V30" i="4"/>
  <c r="U25" i="4"/>
  <c r="S24" i="4"/>
  <c r="Q23" i="4"/>
  <c r="U29" i="4"/>
  <c r="V26" i="4"/>
  <c r="S25" i="4"/>
  <c r="Q24" i="4"/>
  <c r="P23" i="4"/>
  <c r="U26" i="4"/>
  <c r="R25" i="4"/>
  <c r="P24" i="4"/>
  <c r="O23" i="4"/>
  <c r="O31" i="4" s="1"/>
  <c r="S26" i="4"/>
  <c r="U23" i="4"/>
  <c r="S27" i="4"/>
  <c r="V28" i="4"/>
  <c r="T28" i="4"/>
  <c r="V29" i="4"/>
  <c r="U28" i="4"/>
  <c r="T26" i="4"/>
  <c r="Q25" i="4"/>
  <c r="V23" i="4"/>
  <c r="V24" i="4"/>
  <c r="T25" i="4"/>
  <c r="V27" i="4"/>
  <c r="R26" i="4"/>
  <c r="U24" i="4"/>
  <c r="T23" i="4"/>
  <c r="U27" i="4"/>
  <c r="V25" i="4"/>
  <c r="T24" i="4"/>
  <c r="S23" i="4"/>
  <c r="T27" i="4"/>
  <c r="R23" i="4"/>
  <c r="R24" i="4"/>
  <c r="V4" i="10"/>
  <c r="V5" i="10"/>
  <c r="V3" i="10"/>
  <c r="V2" i="10"/>
  <c r="Q12" i="8"/>
  <c r="O36" i="1" l="1"/>
  <c r="O44" i="1" s="1"/>
  <c r="S37" i="1"/>
  <c r="V36" i="1"/>
  <c r="V44" i="1" s="1"/>
  <c r="U42" i="1"/>
  <c r="U37" i="1"/>
  <c r="R38" i="1"/>
  <c r="Q36" i="1"/>
  <c r="Q44" i="1" s="1"/>
  <c r="T40" i="1"/>
  <c r="R39" i="1"/>
  <c r="T39" i="1"/>
  <c r="V39" i="1"/>
  <c r="P37" i="1"/>
  <c r="U38" i="1"/>
  <c r="Q38" i="1"/>
  <c r="U39" i="1"/>
  <c r="R37" i="1"/>
  <c r="R44" i="1" s="1"/>
  <c r="V43" i="1"/>
  <c r="V40" i="1"/>
  <c r="U41" i="1"/>
  <c r="T36" i="1"/>
  <c r="V41" i="1"/>
  <c r="T38" i="1"/>
  <c r="V38" i="1"/>
  <c r="U36" i="1"/>
  <c r="P36" i="1"/>
  <c r="S40" i="1"/>
  <c r="S36" i="1"/>
  <c r="S44" i="1" s="1"/>
  <c r="V37" i="1"/>
  <c r="Q37" i="1"/>
  <c r="V42" i="1"/>
  <c r="T37" i="1"/>
  <c r="T44" i="1" s="1"/>
  <c r="U24" i="1"/>
  <c r="V23" i="1"/>
  <c r="V31" i="1" s="1"/>
  <c r="U26" i="1"/>
  <c r="R23" i="1"/>
  <c r="R26" i="1"/>
  <c r="Q25" i="1"/>
  <c r="V28" i="1"/>
  <c r="S24" i="1"/>
  <c r="T27" i="1"/>
  <c r="T24" i="1"/>
  <c r="T31" i="1" s="1"/>
  <c r="V24" i="1"/>
  <c r="T25" i="1"/>
  <c r="S25" i="1"/>
  <c r="V30" i="1"/>
  <c r="U25" i="1"/>
  <c r="U31" i="1" s="1"/>
  <c r="S23" i="1"/>
  <c r="S31" i="1" s="1"/>
  <c r="U23" i="1"/>
  <c r="Q24" i="1"/>
  <c r="W6" i="1"/>
  <c r="V25" i="1"/>
  <c r="S26" i="1"/>
  <c r="O23" i="1"/>
  <c r="O31" i="1" s="1"/>
  <c r="V26" i="1"/>
  <c r="U28" i="1"/>
  <c r="U27" i="1"/>
  <c r="T28" i="1"/>
  <c r="P24" i="1"/>
  <c r="U29" i="1"/>
  <c r="Q44" i="4"/>
  <c r="S57" i="4"/>
  <c r="Q11" i="1"/>
  <c r="V11" i="1"/>
  <c r="V17" i="1"/>
  <c r="S13" i="1"/>
  <c r="P11" i="1"/>
  <c r="U13" i="1"/>
  <c r="R10" i="1"/>
  <c r="T11" i="1"/>
  <c r="T18" i="1" s="1"/>
  <c r="U11" i="1"/>
  <c r="R12" i="1"/>
  <c r="R18" i="1" s="1"/>
  <c r="S12" i="1"/>
  <c r="Q10" i="1"/>
  <c r="O10" i="1"/>
  <c r="O18" i="1" s="1"/>
  <c r="S11" i="1"/>
  <c r="S10" i="1"/>
  <c r="U14" i="1"/>
  <c r="R13" i="1"/>
  <c r="T31" i="4"/>
  <c r="P57" i="4"/>
  <c r="P44" i="1"/>
  <c r="Q18" i="4"/>
  <c r="Q57" i="1"/>
  <c r="V57" i="1"/>
  <c r="P57" i="1"/>
  <c r="T57" i="1"/>
  <c r="R57" i="1"/>
  <c r="P18" i="1"/>
  <c r="S57" i="1"/>
  <c r="U57" i="1"/>
  <c r="U44" i="1"/>
  <c r="P31" i="1"/>
  <c r="R57" i="4"/>
  <c r="Q31" i="4"/>
  <c r="Q57" i="4"/>
  <c r="V18" i="4"/>
  <c r="S18" i="4"/>
  <c r="R31" i="4"/>
  <c r="U57" i="4"/>
  <c r="P31" i="4"/>
  <c r="R44" i="4"/>
  <c r="V44" i="4"/>
  <c r="T57" i="4"/>
  <c r="U18" i="4"/>
  <c r="T18" i="4"/>
  <c r="U44" i="4"/>
  <c r="P44" i="4"/>
  <c r="R18" i="4"/>
  <c r="S31" i="4"/>
  <c r="S44" i="4"/>
  <c r="P18" i="4"/>
  <c r="V31" i="4"/>
  <c r="U31" i="4"/>
  <c r="V57" i="4"/>
  <c r="T44" i="4"/>
  <c r="T41" i="10"/>
  <c r="S39" i="10"/>
  <c r="P38" i="10"/>
  <c r="U36" i="10"/>
  <c r="R39" i="10"/>
  <c r="T36" i="10"/>
  <c r="P36" i="10"/>
  <c r="S41" i="10"/>
  <c r="U37" i="10"/>
  <c r="S38" i="10"/>
  <c r="U40" i="10"/>
  <c r="Q39" i="10"/>
  <c r="T37" i="10"/>
  <c r="S36" i="10"/>
  <c r="T40" i="10"/>
  <c r="U38" i="10"/>
  <c r="S37" i="10"/>
  <c r="R36" i="10"/>
  <c r="U43" i="10"/>
  <c r="S40" i="10"/>
  <c r="T38" i="10"/>
  <c r="Q36" i="10"/>
  <c r="R40" i="10"/>
  <c r="Q37" i="10"/>
  <c r="T42" i="10"/>
  <c r="U39" i="10"/>
  <c r="R38" i="10"/>
  <c r="P37" i="10"/>
  <c r="O36" i="10"/>
  <c r="U41" i="10"/>
  <c r="T39" i="10"/>
  <c r="Q38" i="10"/>
  <c r="O37" i="10"/>
  <c r="N36" i="10"/>
  <c r="N44" i="10" s="1"/>
  <c r="R37" i="10"/>
  <c r="U42" i="10"/>
  <c r="T15" i="10"/>
  <c r="S13" i="10"/>
  <c r="U10" i="10"/>
  <c r="V6" i="10"/>
  <c r="S15" i="10"/>
  <c r="R13" i="10"/>
  <c r="T10" i="10"/>
  <c r="R14" i="10"/>
  <c r="U11" i="10"/>
  <c r="T12" i="10"/>
  <c r="S12" i="10"/>
  <c r="U14" i="10"/>
  <c r="Q13" i="10"/>
  <c r="T11" i="10"/>
  <c r="S10" i="10"/>
  <c r="T14" i="10"/>
  <c r="U12" i="10"/>
  <c r="S11" i="10"/>
  <c r="R10" i="10"/>
  <c r="U17" i="10"/>
  <c r="R11" i="10"/>
  <c r="U16" i="10"/>
  <c r="Q11" i="10"/>
  <c r="T16" i="10"/>
  <c r="U13" i="10"/>
  <c r="R12" i="10"/>
  <c r="P11" i="10"/>
  <c r="O10" i="10"/>
  <c r="U15" i="10"/>
  <c r="T13" i="10"/>
  <c r="Q12" i="10"/>
  <c r="O11" i="10"/>
  <c r="N10" i="10"/>
  <c r="N18" i="10" s="1"/>
  <c r="S14" i="10"/>
  <c r="Q10" i="10"/>
  <c r="P10" i="10"/>
  <c r="U30" i="10"/>
  <c r="S27" i="10"/>
  <c r="T25" i="10"/>
  <c r="R24" i="10"/>
  <c r="Q23" i="10"/>
  <c r="U29" i="10"/>
  <c r="S25" i="10"/>
  <c r="P23" i="10"/>
  <c r="T28" i="10"/>
  <c r="U24" i="10"/>
  <c r="R27" i="10"/>
  <c r="Q24" i="10"/>
  <c r="S28" i="10"/>
  <c r="T23" i="10"/>
  <c r="T29" i="10"/>
  <c r="U26" i="10"/>
  <c r="R25" i="10"/>
  <c r="P24" i="10"/>
  <c r="O23" i="10"/>
  <c r="U28" i="10"/>
  <c r="T26" i="10"/>
  <c r="Q25" i="10"/>
  <c r="O24" i="10"/>
  <c r="N23" i="10"/>
  <c r="N31" i="10" s="1"/>
  <c r="P25" i="10"/>
  <c r="R26" i="10"/>
  <c r="U27" i="10"/>
  <c r="Q26" i="10"/>
  <c r="T24" i="10"/>
  <c r="S23" i="10"/>
  <c r="T27" i="10"/>
  <c r="U25" i="10"/>
  <c r="S24" i="10"/>
  <c r="R23" i="10"/>
  <c r="S26" i="10"/>
  <c r="U23" i="10"/>
  <c r="U56" i="10"/>
  <c r="S53" i="10"/>
  <c r="T51" i="10"/>
  <c r="R50" i="10"/>
  <c r="Q49" i="10"/>
  <c r="Q50" i="10"/>
  <c r="U50" i="10"/>
  <c r="U55" i="10"/>
  <c r="R53" i="10"/>
  <c r="S51" i="10"/>
  <c r="P49" i="10"/>
  <c r="T55" i="10"/>
  <c r="U52" i="10"/>
  <c r="R51" i="10"/>
  <c r="P50" i="10"/>
  <c r="O49" i="10"/>
  <c r="U54" i="10"/>
  <c r="T52" i="10"/>
  <c r="Q51" i="10"/>
  <c r="O50" i="10"/>
  <c r="N49" i="10"/>
  <c r="N57" i="10" s="1"/>
  <c r="T54" i="10"/>
  <c r="S52" i="10"/>
  <c r="P51" i="10"/>
  <c r="U49" i="10"/>
  <c r="R52" i="10"/>
  <c r="U53" i="10"/>
  <c r="Q52" i="10"/>
  <c r="T50" i="10"/>
  <c r="S49" i="10"/>
  <c r="T53" i="10"/>
  <c r="U51" i="10"/>
  <c r="S50" i="10"/>
  <c r="R49" i="10"/>
  <c r="S54" i="10"/>
  <c r="T49" i="10"/>
  <c r="Q31" i="1" l="1"/>
  <c r="R31" i="1"/>
  <c r="S18" i="1"/>
  <c r="Q18" i="1"/>
  <c r="V18" i="1"/>
  <c r="U18" i="1"/>
  <c r="P18" i="10"/>
  <c r="O18" i="10"/>
  <c r="T57" i="10"/>
  <c r="P57" i="10"/>
  <c r="Q18" i="10"/>
  <c r="R18" i="10"/>
  <c r="P44" i="10"/>
  <c r="O44" i="10"/>
  <c r="P31" i="10"/>
  <c r="U57" i="10"/>
  <c r="U31" i="10"/>
  <c r="U44" i="10"/>
  <c r="R57" i="10"/>
  <c r="S31" i="10"/>
  <c r="Q44" i="10"/>
  <c r="T44" i="10"/>
  <c r="Q31" i="10"/>
  <c r="O57" i="10"/>
  <c r="O31" i="10"/>
  <c r="S18" i="10"/>
  <c r="T18" i="10"/>
  <c r="S57" i="10"/>
  <c r="R31" i="10"/>
  <c r="R44" i="10"/>
  <c r="U18" i="10"/>
  <c r="T31" i="10"/>
  <c r="S44" i="10"/>
  <c r="Q57" i="10"/>
  <c r="V6" i="8" l="1"/>
  <c r="K5" i="8"/>
  <c r="K8" i="8" s="1"/>
  <c r="R6" i="8"/>
  <c r="D25" i="6" s="1"/>
  <c r="W4" i="8" l="1"/>
  <c r="W2" i="8"/>
  <c r="W5" i="8"/>
  <c r="W3" i="8"/>
  <c r="K6" i="8"/>
  <c r="K7" i="8"/>
  <c r="U15" i="8" l="1"/>
  <c r="T13" i="8"/>
  <c r="V10" i="8"/>
  <c r="T15" i="8"/>
  <c r="S13" i="8"/>
  <c r="U10" i="8"/>
  <c r="R13" i="8"/>
  <c r="V11" i="8"/>
  <c r="T10" i="8"/>
  <c r="U14" i="8"/>
  <c r="V12" i="8"/>
  <c r="V17" i="8"/>
  <c r="T14" i="8"/>
  <c r="U12" i="8"/>
  <c r="S11" i="8"/>
  <c r="R10" i="8"/>
  <c r="V16" i="8"/>
  <c r="S14" i="8"/>
  <c r="T12" i="8"/>
  <c r="R11" i="8"/>
  <c r="Q10" i="8"/>
  <c r="P11" i="8"/>
  <c r="W6" i="8"/>
  <c r="T11" i="8"/>
  <c r="U11" i="8"/>
  <c r="U16" i="8"/>
  <c r="V13" i="8"/>
  <c r="S12" i="8"/>
  <c r="Q11" i="8"/>
  <c r="P10" i="8"/>
  <c r="V15" i="8"/>
  <c r="U13" i="8"/>
  <c r="R12" i="8"/>
  <c r="O10" i="8"/>
  <c r="O18" i="8" s="1"/>
  <c r="V14" i="8"/>
  <c r="S10" i="8"/>
  <c r="U41" i="8"/>
  <c r="T39" i="8"/>
  <c r="Q38" i="8"/>
  <c r="V36" i="8"/>
  <c r="T41" i="8"/>
  <c r="S39" i="8"/>
  <c r="V37" i="8"/>
  <c r="U36" i="8"/>
  <c r="R39" i="8"/>
  <c r="U40" i="8"/>
  <c r="T37" i="8"/>
  <c r="V43" i="8"/>
  <c r="T40" i="8"/>
  <c r="U38" i="8"/>
  <c r="S37" i="8"/>
  <c r="R36" i="8"/>
  <c r="V42" i="8"/>
  <c r="S40" i="8"/>
  <c r="T38" i="8"/>
  <c r="R37" i="8"/>
  <c r="Q36" i="8"/>
  <c r="V40" i="8"/>
  <c r="T36" i="8"/>
  <c r="S36" i="8"/>
  <c r="V38" i="8"/>
  <c r="U42" i="8"/>
  <c r="V39" i="8"/>
  <c r="S38" i="8"/>
  <c r="Q37" i="8"/>
  <c r="P36" i="8"/>
  <c r="V41" i="8"/>
  <c r="U39" i="8"/>
  <c r="R38" i="8"/>
  <c r="P37" i="8"/>
  <c r="O36" i="8"/>
  <c r="O44" i="8" s="1"/>
  <c r="U37" i="8"/>
  <c r="V30" i="8"/>
  <c r="T27" i="8"/>
  <c r="U25" i="8"/>
  <c r="S24" i="8"/>
  <c r="R23" i="8"/>
  <c r="V29" i="8"/>
  <c r="S27" i="8"/>
  <c r="T25" i="8"/>
  <c r="R24" i="8"/>
  <c r="Q23" i="8"/>
  <c r="P23" i="8"/>
  <c r="R25" i="8"/>
  <c r="V26" i="8"/>
  <c r="O23" i="8"/>
  <c r="O31" i="8" s="1"/>
  <c r="V28" i="8"/>
  <c r="U26" i="8"/>
  <c r="U28" i="8"/>
  <c r="T26" i="8"/>
  <c r="Q25" i="8"/>
  <c r="V23" i="8"/>
  <c r="T28" i="8"/>
  <c r="S26" i="8"/>
  <c r="V24" i="8"/>
  <c r="U23" i="8"/>
  <c r="Q24" i="8"/>
  <c r="P24" i="8"/>
  <c r="U29" i="8"/>
  <c r="V27" i="8"/>
  <c r="R26" i="8"/>
  <c r="U24" i="8"/>
  <c r="T23" i="8"/>
  <c r="U27" i="8"/>
  <c r="V25" i="8"/>
  <c r="T24" i="8"/>
  <c r="S23" i="8"/>
  <c r="S25" i="8"/>
  <c r="V56" i="8"/>
  <c r="T53" i="8"/>
  <c r="U51" i="8"/>
  <c r="S50" i="8"/>
  <c r="R49" i="8"/>
  <c r="V55" i="8"/>
  <c r="S53" i="8"/>
  <c r="T51" i="8"/>
  <c r="R50" i="8"/>
  <c r="Q49" i="8"/>
  <c r="S51" i="8"/>
  <c r="V54" i="8"/>
  <c r="U52" i="8"/>
  <c r="R51" i="8"/>
  <c r="P50" i="8"/>
  <c r="O49" i="8"/>
  <c r="O57" i="8" s="1"/>
  <c r="U54" i="8"/>
  <c r="T52" i="8"/>
  <c r="Q51" i="8"/>
  <c r="V49" i="8"/>
  <c r="T54" i="8"/>
  <c r="S52" i="8"/>
  <c r="V50" i="8"/>
  <c r="U49" i="8"/>
  <c r="P49" i="8"/>
  <c r="V52" i="8"/>
  <c r="V53" i="8"/>
  <c r="R52" i="8"/>
  <c r="U50" i="8"/>
  <c r="T49" i="8"/>
  <c r="U53" i="8"/>
  <c r="V51" i="8"/>
  <c r="T50" i="8"/>
  <c r="S49" i="8"/>
  <c r="U55" i="8"/>
  <c r="Q50" i="8"/>
  <c r="K6" i="10"/>
  <c r="P18" i="8" l="1"/>
  <c r="P57" i="8"/>
  <c r="R57" i="8"/>
  <c r="T18" i="8"/>
  <c r="Q44" i="8"/>
  <c r="Q57" i="8"/>
  <c r="U18" i="8"/>
  <c r="S57" i="8"/>
  <c r="Q18" i="8"/>
  <c r="T31" i="8"/>
  <c r="R31" i="8"/>
  <c r="S44" i="8"/>
  <c r="R44" i="8"/>
  <c r="S18" i="8"/>
  <c r="U44" i="8"/>
  <c r="S31" i="8"/>
  <c r="P31" i="8"/>
  <c r="T44" i="8"/>
  <c r="V18" i="8"/>
  <c r="U57" i="8"/>
  <c r="V31" i="8"/>
  <c r="T57" i="8"/>
  <c r="Q31" i="8"/>
  <c r="P44" i="8"/>
  <c r="V57" i="8"/>
  <c r="U31" i="8"/>
  <c r="V44" i="8"/>
  <c r="R18" i="8"/>
  <c r="K7" i="10"/>
  <c r="Q2" i="5" l="1"/>
  <c r="Q4" i="5" s="1"/>
  <c r="Q6" i="5" s="1"/>
  <c r="D28" i="6" s="1"/>
  <c r="Q4" i="3"/>
  <c r="Q6" i="3" s="1"/>
  <c r="D16" i="6"/>
  <c r="D15" i="6"/>
  <c r="B10" i="6"/>
  <c r="D10" i="6" s="1"/>
  <c r="B9" i="6"/>
  <c r="D9" i="6" s="1"/>
  <c r="B8" i="6"/>
  <c r="D8" i="6" s="1"/>
  <c r="B7" i="6"/>
  <c r="B6" i="6"/>
  <c r="D6" i="6" s="1"/>
  <c r="D24" i="6"/>
  <c r="D14" i="6"/>
  <c r="U6" i="5"/>
  <c r="K5" i="5"/>
  <c r="K7" i="5" s="1"/>
  <c r="U6" i="3"/>
  <c r="K5" i="3"/>
  <c r="K7" i="3" s="1"/>
  <c r="E29" i="6" l="1"/>
  <c r="B12" i="7"/>
  <c r="C22" i="7" s="1"/>
  <c r="B11" i="6"/>
  <c r="E17" i="6"/>
  <c r="B31" i="6"/>
  <c r="E31" i="6" s="1"/>
  <c r="D7" i="6"/>
  <c r="E11" i="6" s="1"/>
  <c r="V3" i="5"/>
  <c r="V2" i="5"/>
  <c r="V4" i="5"/>
  <c r="K6" i="5"/>
  <c r="V2" i="3"/>
  <c r="V3" i="3"/>
  <c r="V4" i="3"/>
  <c r="K6" i="3"/>
  <c r="E19" i="6" l="1"/>
  <c r="E36" i="6"/>
  <c r="U43" i="5"/>
  <c r="T41" i="5"/>
  <c r="S40" i="5"/>
  <c r="S39" i="5"/>
  <c r="T38" i="5"/>
  <c r="P38" i="5"/>
  <c r="R37" i="5"/>
  <c r="U36" i="5"/>
  <c r="Q36" i="5"/>
  <c r="U42" i="5"/>
  <c r="S41" i="5"/>
  <c r="R40" i="5"/>
  <c r="R39" i="5"/>
  <c r="S38" i="5"/>
  <c r="U37" i="5"/>
  <c r="Q37" i="5"/>
  <c r="T36" i="5"/>
  <c r="P36" i="5"/>
  <c r="T42" i="5"/>
  <c r="U40" i="5"/>
  <c r="U39" i="5"/>
  <c r="Q39" i="5"/>
  <c r="R38" i="5"/>
  <c r="T37" i="5"/>
  <c r="P37" i="5"/>
  <c r="S36" i="5"/>
  <c r="O36" i="5"/>
  <c r="U41" i="5"/>
  <c r="T40" i="5"/>
  <c r="T39" i="5"/>
  <c r="U38" i="5"/>
  <c r="Q38" i="5"/>
  <c r="S37" i="5"/>
  <c r="O37" i="5"/>
  <c r="R36" i="5"/>
  <c r="N36" i="5"/>
  <c r="N44" i="5" s="1"/>
  <c r="U17" i="5"/>
  <c r="T15" i="5"/>
  <c r="S14" i="5"/>
  <c r="S13" i="5"/>
  <c r="T12" i="5"/>
  <c r="P12" i="5"/>
  <c r="R11" i="5"/>
  <c r="U10" i="5"/>
  <c r="Q10" i="5"/>
  <c r="U16" i="5"/>
  <c r="S15" i="5"/>
  <c r="R14" i="5"/>
  <c r="R13" i="5"/>
  <c r="S12" i="5"/>
  <c r="U11" i="5"/>
  <c r="Q11" i="5"/>
  <c r="T10" i="5"/>
  <c r="P10" i="5"/>
  <c r="V6" i="5"/>
  <c r="T16" i="5"/>
  <c r="U14" i="5"/>
  <c r="U13" i="5"/>
  <c r="Q13" i="5"/>
  <c r="R12" i="5"/>
  <c r="T11" i="5"/>
  <c r="P11" i="5"/>
  <c r="S10" i="5"/>
  <c r="O10" i="5"/>
  <c r="U15" i="5"/>
  <c r="T14" i="5"/>
  <c r="T13" i="5"/>
  <c r="U12" i="5"/>
  <c r="Q12" i="5"/>
  <c r="S11" i="5"/>
  <c r="O11" i="5"/>
  <c r="R10" i="5"/>
  <c r="N10" i="5"/>
  <c r="N18" i="5" s="1"/>
  <c r="U30" i="5"/>
  <c r="T28" i="5"/>
  <c r="S27" i="5"/>
  <c r="S26" i="5"/>
  <c r="T25" i="5"/>
  <c r="P25" i="5"/>
  <c r="R24" i="5"/>
  <c r="U23" i="5"/>
  <c r="Q23" i="5"/>
  <c r="U29" i="5"/>
  <c r="S28" i="5"/>
  <c r="R27" i="5"/>
  <c r="R26" i="5"/>
  <c r="S25" i="5"/>
  <c r="U24" i="5"/>
  <c r="Q24" i="5"/>
  <c r="T23" i="5"/>
  <c r="P23" i="5"/>
  <c r="T29" i="5"/>
  <c r="U27" i="5"/>
  <c r="U26" i="5"/>
  <c r="Q26" i="5"/>
  <c r="R25" i="5"/>
  <c r="T24" i="5"/>
  <c r="P24" i="5"/>
  <c r="S23" i="5"/>
  <c r="O23" i="5"/>
  <c r="U28" i="5"/>
  <c r="T27" i="5"/>
  <c r="T26" i="5"/>
  <c r="U25" i="5"/>
  <c r="Q25" i="5"/>
  <c r="S24" i="5"/>
  <c r="O24" i="5"/>
  <c r="R23" i="5"/>
  <c r="N23" i="5"/>
  <c r="N31" i="5" s="1"/>
  <c r="P36" i="3"/>
  <c r="T36" i="3"/>
  <c r="Q37" i="3"/>
  <c r="U37" i="3"/>
  <c r="S38" i="3"/>
  <c r="R39" i="3"/>
  <c r="R40" i="3"/>
  <c r="S41" i="3"/>
  <c r="U42" i="3"/>
  <c r="Q36" i="3"/>
  <c r="U36" i="3"/>
  <c r="R37" i="3"/>
  <c r="P38" i="3"/>
  <c r="T38" i="3"/>
  <c r="S39" i="3"/>
  <c r="S40" i="3"/>
  <c r="T41" i="3"/>
  <c r="U43" i="3"/>
  <c r="O36" i="3"/>
  <c r="P37" i="3"/>
  <c r="R38" i="3"/>
  <c r="U39" i="3"/>
  <c r="T42" i="3"/>
  <c r="R36" i="3"/>
  <c r="S37" i="3"/>
  <c r="U38" i="3"/>
  <c r="T40" i="3"/>
  <c r="S36" i="3"/>
  <c r="T37" i="3"/>
  <c r="Q39" i="3"/>
  <c r="U40" i="3"/>
  <c r="N36" i="3"/>
  <c r="N44" i="3" s="1"/>
  <c r="O37" i="3"/>
  <c r="Q38" i="3"/>
  <c r="T39" i="3"/>
  <c r="U41" i="3"/>
  <c r="P23" i="3"/>
  <c r="T23" i="3"/>
  <c r="Q24" i="3"/>
  <c r="U24" i="3"/>
  <c r="S25" i="3"/>
  <c r="R26" i="3"/>
  <c r="R27" i="3"/>
  <c r="S28" i="3"/>
  <c r="U29" i="3"/>
  <c r="Q23" i="3"/>
  <c r="U23" i="3"/>
  <c r="R24" i="3"/>
  <c r="P25" i="3"/>
  <c r="T25" i="3"/>
  <c r="S26" i="3"/>
  <c r="S27" i="3"/>
  <c r="T28" i="3"/>
  <c r="U30" i="3"/>
  <c r="N23" i="3"/>
  <c r="N31" i="3" s="1"/>
  <c r="R23" i="3"/>
  <c r="O24" i="3"/>
  <c r="S24" i="3"/>
  <c r="T24" i="3"/>
  <c r="Q26" i="3"/>
  <c r="U27" i="3"/>
  <c r="O23" i="3"/>
  <c r="Q25" i="3"/>
  <c r="T26" i="3"/>
  <c r="U28" i="3"/>
  <c r="S23" i="3"/>
  <c r="R25" i="3"/>
  <c r="U26" i="3"/>
  <c r="T29" i="3"/>
  <c r="P24" i="3"/>
  <c r="U25" i="3"/>
  <c r="T27" i="3"/>
  <c r="P10" i="3"/>
  <c r="T10" i="3"/>
  <c r="Q11" i="3"/>
  <c r="U11" i="3"/>
  <c r="S12" i="3"/>
  <c r="R13" i="3"/>
  <c r="R14" i="3"/>
  <c r="S15" i="3"/>
  <c r="U16" i="3"/>
  <c r="V6" i="3"/>
  <c r="Q10" i="3"/>
  <c r="U10" i="3"/>
  <c r="R11" i="3"/>
  <c r="P12" i="3"/>
  <c r="T12" i="3"/>
  <c r="S13" i="3"/>
  <c r="S14" i="3"/>
  <c r="T15" i="3"/>
  <c r="U17" i="3"/>
  <c r="N10" i="3"/>
  <c r="N18" i="3" s="1"/>
  <c r="R10" i="3"/>
  <c r="O11" i="3"/>
  <c r="S11" i="3"/>
  <c r="Q12" i="3"/>
  <c r="U12" i="3"/>
  <c r="T13" i="3"/>
  <c r="T14" i="3"/>
  <c r="U15" i="3"/>
  <c r="P11" i="3"/>
  <c r="U13" i="3"/>
  <c r="T11" i="3"/>
  <c r="U14" i="3"/>
  <c r="O10" i="3"/>
  <c r="R12" i="3"/>
  <c r="T16" i="3"/>
  <c r="S10" i="3"/>
  <c r="Q13" i="3"/>
  <c r="E38" i="6" l="1"/>
  <c r="P31" i="5"/>
  <c r="O44" i="5"/>
  <c r="R31" i="3"/>
  <c r="R31" i="5"/>
  <c r="O31" i="5"/>
  <c r="R18" i="5"/>
  <c r="O18" i="5"/>
  <c r="S18" i="3"/>
  <c r="S44" i="3"/>
  <c r="R44" i="3"/>
  <c r="O44" i="3"/>
  <c r="O31" i="3"/>
  <c r="U44" i="5"/>
  <c r="S31" i="5"/>
  <c r="S18" i="5"/>
  <c r="R44" i="5"/>
  <c r="T31" i="5"/>
  <c r="Q31" i="5"/>
  <c r="P18" i="5"/>
  <c r="S44" i="5"/>
  <c r="P44" i="5"/>
  <c r="U18" i="5"/>
  <c r="U31" i="5"/>
  <c r="T18" i="5"/>
  <c r="Q18" i="5"/>
  <c r="T44" i="5"/>
  <c r="Q44" i="5"/>
  <c r="U18" i="3"/>
  <c r="Q18" i="3"/>
  <c r="U31" i="3"/>
  <c r="U44" i="3"/>
  <c r="T18" i="3"/>
  <c r="S31" i="3"/>
  <c r="Q31" i="3"/>
  <c r="T31" i="3"/>
  <c r="Q44" i="3"/>
  <c r="T44" i="3"/>
  <c r="O18" i="3"/>
  <c r="R18" i="3"/>
  <c r="P18" i="3"/>
  <c r="P31" i="3"/>
  <c r="P44" i="3"/>
</calcChain>
</file>

<file path=xl/comments1.xml><?xml version="1.0" encoding="utf-8"?>
<comments xmlns="http://schemas.openxmlformats.org/spreadsheetml/2006/main">
  <authors>
    <author>Amy Barber</author>
  </authors>
  <commentList>
    <comment ref="C25" authorId="0" shapeId="0">
      <text>
        <r>
          <rPr>
            <b/>
            <sz val="9"/>
            <color indexed="81"/>
            <rFont val="Tahoma"/>
            <charset val="1"/>
          </rPr>
          <t>Amy Barber:</t>
        </r>
        <r>
          <rPr>
            <sz val="9"/>
            <color indexed="81"/>
            <rFont val="Tahoma"/>
            <charset val="1"/>
          </rPr>
          <t xml:space="preserve">
addi</t>
        </r>
      </text>
    </comment>
  </commentList>
</comments>
</file>

<file path=xl/sharedStrings.xml><?xml version="1.0" encoding="utf-8"?>
<sst xmlns="http://schemas.openxmlformats.org/spreadsheetml/2006/main" count="2104" uniqueCount="580">
  <si>
    <t xml:space="preserve">Added Money </t>
  </si>
  <si>
    <t>Draw</t>
  </si>
  <si>
    <t>Riders First Name</t>
  </si>
  <si>
    <t>Last Name</t>
  </si>
  <si>
    <t>Horse</t>
  </si>
  <si>
    <t>Time</t>
  </si>
  <si>
    <t>Place</t>
  </si>
  <si>
    <t>Division</t>
  </si>
  <si>
    <t>Payback</t>
  </si>
  <si>
    <t>Division Splits</t>
  </si>
  <si>
    <t>1-D</t>
  </si>
  <si>
    <t>Fastest Time</t>
  </si>
  <si>
    <t>2-D</t>
  </si>
  <si>
    <t>1/2 second off fastest time</t>
  </si>
  <si>
    <t>3-D</t>
  </si>
  <si>
    <t>1 Second off fastest time</t>
  </si>
  <si>
    <t>4-D</t>
  </si>
  <si>
    <t>2 seconds off fastest time</t>
  </si>
  <si>
    <t>Save work during each Drag</t>
  </si>
  <si>
    <t>Eyes off for drag or entering information</t>
  </si>
  <si>
    <t>Announce "Would have been" Times</t>
  </si>
  <si>
    <t>Highlight,Data,Sort by Time, Ascending</t>
  </si>
  <si>
    <t>70% Payback</t>
  </si>
  <si>
    <t>PAYOUT 4-D</t>
  </si>
  <si>
    <t>Jackpot Divided</t>
  </si>
  <si>
    <t>PayOut by Division</t>
  </si>
  <si>
    <t>Number on Contestants in Class</t>
  </si>
  <si>
    <t>1st Division</t>
  </si>
  <si>
    <t>Entry Fee minus $5 Office Fee</t>
  </si>
  <si>
    <t>2nd Division</t>
  </si>
  <si>
    <t>3rd Division</t>
  </si>
  <si>
    <t>Added Money to Class</t>
  </si>
  <si>
    <t>4th Division</t>
  </si>
  <si>
    <t>Total Payback Jackpot for Class</t>
  </si>
  <si>
    <t>FIRST DIVISION</t>
  </si>
  <si>
    <t>Places</t>
  </si>
  <si>
    <t>1-12</t>
  </si>
  <si>
    <t>13-20</t>
  </si>
  <si>
    <t>21-40</t>
  </si>
  <si>
    <t>41-74</t>
  </si>
  <si>
    <t>75-100</t>
  </si>
  <si>
    <t>101-150</t>
  </si>
  <si>
    <t>150-200</t>
  </si>
  <si>
    <t>201-250</t>
  </si>
  <si>
    <t>1st</t>
  </si>
  <si>
    <t>2nd</t>
  </si>
  <si>
    <t>3rd</t>
  </si>
  <si>
    <t>4th</t>
  </si>
  <si>
    <t>5th</t>
  </si>
  <si>
    <t>6th</t>
  </si>
  <si>
    <t>7th</t>
  </si>
  <si>
    <t>8th</t>
  </si>
  <si>
    <t>Total Paid</t>
  </si>
  <si>
    <t>SECOND DIVISION</t>
  </si>
  <si>
    <t>THIRD DIVISION</t>
  </si>
  <si>
    <t>FORTH DIVISION</t>
  </si>
  <si>
    <t>70% Payback of Entry Fee</t>
  </si>
  <si>
    <t>Entry fee minus $5 Office Fee</t>
  </si>
  <si>
    <t>Prizes Awarded</t>
  </si>
  <si>
    <t>Number in Class</t>
  </si>
  <si>
    <t>Entry Fee $5.00</t>
  </si>
  <si>
    <t>No Payout</t>
  </si>
  <si>
    <t>1-10</t>
  </si>
  <si>
    <t>11-15</t>
  </si>
  <si>
    <t>16-30</t>
  </si>
  <si>
    <t>31-60</t>
  </si>
  <si>
    <t>61-90</t>
  </si>
  <si>
    <t>90-120</t>
  </si>
  <si>
    <t>121-150</t>
  </si>
  <si>
    <t>151-181</t>
  </si>
  <si>
    <t>PAYOUT 3-D</t>
  </si>
  <si>
    <t>INCOME:</t>
  </si>
  <si>
    <t>Entries</t>
  </si>
  <si>
    <t>Class Size</t>
  </si>
  <si>
    <t>Fee</t>
  </si>
  <si>
    <t>Collected</t>
  </si>
  <si>
    <t>Open Barrels</t>
  </si>
  <si>
    <t>Total Enteries</t>
  </si>
  <si>
    <t>Expo Runs</t>
  </si>
  <si>
    <t>Added Money</t>
  </si>
  <si>
    <t>Total Income</t>
  </si>
  <si>
    <t>EXPENSES:</t>
  </si>
  <si>
    <t>Division Pay-Outs</t>
  </si>
  <si>
    <t>Announcer</t>
  </si>
  <si>
    <t>Tractor Driver</t>
  </si>
  <si>
    <t>Stats Secretary</t>
  </si>
  <si>
    <t>Total Expense</t>
  </si>
  <si>
    <t>TOTAL PROFIT</t>
  </si>
  <si>
    <t>Primitive Camping</t>
  </si>
  <si>
    <t>Electric Hook up</t>
  </si>
  <si>
    <t>Haul In Fee</t>
  </si>
  <si>
    <t>Total Trailer Fees</t>
  </si>
  <si>
    <t>Other Expense</t>
  </si>
  <si>
    <t>Show:</t>
  </si>
  <si>
    <t>Show Date:</t>
  </si>
  <si>
    <t>Submitted By:</t>
  </si>
  <si>
    <t>Sarah Eling</t>
  </si>
  <si>
    <t>(231) 429-6081</t>
  </si>
  <si>
    <t>151-200</t>
  </si>
  <si>
    <t>Poles</t>
  </si>
  <si>
    <t>Little Rebels</t>
  </si>
  <si>
    <t>Charity Side Pot</t>
  </si>
  <si>
    <t>Jackpot Barrels</t>
  </si>
  <si>
    <t>15 &amp; under</t>
  </si>
  <si>
    <t>Show Title</t>
  </si>
  <si>
    <t>Date</t>
  </si>
  <si>
    <t>Jackpot</t>
  </si>
  <si>
    <t>poles</t>
  </si>
  <si>
    <t>Youth</t>
  </si>
  <si>
    <t>Open</t>
  </si>
  <si>
    <t>Total Runs</t>
  </si>
  <si>
    <t>Show</t>
  </si>
  <si>
    <t>Total  Pay-Outs</t>
  </si>
  <si>
    <t>Rebellion Fees</t>
  </si>
  <si>
    <t>$1.50 per run</t>
  </si>
  <si>
    <t>Target</t>
  </si>
  <si>
    <t>1  second off fastest time</t>
  </si>
  <si>
    <t>2 Second off fastest time</t>
  </si>
  <si>
    <t>3 seconds off fastest time</t>
  </si>
  <si>
    <t>70% Payback IBRA Spreadsheet</t>
  </si>
  <si>
    <t>By filling in this page first, the rest of the spreadsheet will do Auto-fill and save you time.</t>
  </si>
  <si>
    <t>If you make the changes on the separate sheets, it will erase the auto-fill</t>
  </si>
  <si>
    <t>Fill Information Here:</t>
  </si>
  <si>
    <t>Example:</t>
  </si>
  <si>
    <t>Name of Show</t>
  </si>
  <si>
    <t>Day, Date of Show</t>
  </si>
  <si>
    <t>City, State of Show</t>
  </si>
  <si>
    <t>C ontact Person</t>
  </si>
  <si>
    <t xml:space="preserve">Contact Phone </t>
  </si>
  <si>
    <t>Entry Fees:</t>
  </si>
  <si>
    <t>Adult</t>
  </si>
  <si>
    <t>Masters</t>
  </si>
  <si>
    <t>Added Money:</t>
  </si>
  <si>
    <t>After you have posted your enteries, fill in the number of each class in Cell D-3 of each page.  This will auto-fill your payout, summary and National Fees.</t>
  </si>
  <si>
    <t>Once you have your enteries posted and sorted by draw number, you can "hide" the draw number by clicking on the B at the top of the column,</t>
  </si>
  <si>
    <t xml:space="preserve">right click, and select "Hide".  </t>
  </si>
  <si>
    <t>After each class is finished and you have sorted by time, the fastest time will show up in cell K-5 and will aslo show you where the next divisions begin.  Be sure to check for ties.</t>
  </si>
  <si>
    <t>4-D is Split:  35% - 30% - 20% - 15%</t>
  </si>
  <si>
    <t>3-D is Split:  50% - 30% - 20%</t>
  </si>
  <si>
    <t>If you have questions, Please call me.  Home is (231) 839-7830, cell is (231) 394-0886</t>
  </si>
  <si>
    <t>Wild &amp; Free</t>
  </si>
  <si>
    <t>Saturday May 1</t>
  </si>
  <si>
    <t>Grayling</t>
  </si>
  <si>
    <t>Angie Golnick</t>
  </si>
  <si>
    <t>989 619 6053</t>
  </si>
  <si>
    <t>NBHA YOUTH 3-D BARRELS</t>
  </si>
  <si>
    <t>REBELLION YOUTH 3-D BARRELS</t>
  </si>
  <si>
    <t>NBHA SENIOR 3-D BARRELS</t>
  </si>
  <si>
    <t>Youth Poles</t>
  </si>
  <si>
    <t>Open Poles</t>
  </si>
  <si>
    <t xml:space="preserve">Lily </t>
  </si>
  <si>
    <t>Blough</t>
  </si>
  <si>
    <t>As Easy As Pie</t>
  </si>
  <si>
    <t>Madelynn</t>
  </si>
  <si>
    <t>McLeod</t>
  </si>
  <si>
    <t>Boldly He Goes (Oakley)</t>
  </si>
  <si>
    <t xml:space="preserve">Sophia </t>
  </si>
  <si>
    <t>Sample</t>
  </si>
  <si>
    <t>Bonds McDreamy</t>
  </si>
  <si>
    <t xml:space="preserve">Haylee </t>
  </si>
  <si>
    <t>Fisher</t>
  </si>
  <si>
    <t>Boston Meritime</t>
  </si>
  <si>
    <t xml:space="preserve">Leah </t>
  </si>
  <si>
    <t>Chrivia</t>
  </si>
  <si>
    <t>BT Sookies Toast</t>
  </si>
  <si>
    <t xml:space="preserve">Kaleena </t>
  </si>
  <si>
    <t>VanHouten</t>
  </si>
  <si>
    <t>Graves Wild Runner</t>
  </si>
  <si>
    <t>Whitney</t>
  </si>
  <si>
    <t>Patton</t>
  </si>
  <si>
    <t>Dually</t>
  </si>
  <si>
    <t>Suzy</t>
  </si>
  <si>
    <t>Lilly</t>
  </si>
  <si>
    <t>Cartel Flyer</t>
  </si>
  <si>
    <t xml:space="preserve">Rochelle </t>
  </si>
  <si>
    <t>Geeck</t>
  </si>
  <si>
    <t>Dixie Chic Martini</t>
  </si>
  <si>
    <t>Mira</t>
  </si>
  <si>
    <t>Warren</t>
  </si>
  <si>
    <t>Fox</t>
  </si>
  <si>
    <t>Mesa</t>
  </si>
  <si>
    <t>Hoekwater</t>
  </si>
  <si>
    <t>Crease</t>
  </si>
  <si>
    <t>Mer</t>
  </si>
  <si>
    <t>Lenhard</t>
  </si>
  <si>
    <t>Dancing Made Easy</t>
  </si>
  <si>
    <t>Jennifer</t>
  </si>
  <si>
    <t>Beechy</t>
  </si>
  <si>
    <t>Woodya</t>
  </si>
  <si>
    <t>Devin</t>
  </si>
  <si>
    <t>Adams</t>
  </si>
  <si>
    <t xml:space="preserve">HF Jettin to Win  </t>
  </si>
  <si>
    <t>Haley</t>
  </si>
  <si>
    <t>Graham</t>
  </si>
  <si>
    <t>Jetta</t>
  </si>
  <si>
    <t xml:space="preserve">Rachel </t>
  </si>
  <si>
    <t>Fulton</t>
  </si>
  <si>
    <t>GOGETDUSTYDAELEE</t>
  </si>
  <si>
    <t>Danielle</t>
  </si>
  <si>
    <t>Gunner</t>
  </si>
  <si>
    <t>Mikayla</t>
  </si>
  <si>
    <t>Corwin</t>
  </si>
  <si>
    <t>Harley</t>
  </si>
  <si>
    <t xml:space="preserve">Lindsay </t>
  </si>
  <si>
    <t>Greer</t>
  </si>
  <si>
    <t>Panther Planet</t>
  </si>
  <si>
    <t>Matt</t>
  </si>
  <si>
    <t>Felsk</t>
  </si>
  <si>
    <t>WW Three Bars Dude</t>
  </si>
  <si>
    <t>Sandy</t>
  </si>
  <si>
    <t>Martin</t>
  </si>
  <si>
    <t>Ima Jezabel</t>
  </si>
  <si>
    <t>Irises Fire N Spice</t>
  </si>
  <si>
    <t>Angela</t>
  </si>
  <si>
    <t>Erber</t>
  </si>
  <si>
    <t>Chief</t>
  </si>
  <si>
    <t>Lexi</t>
  </si>
  <si>
    <t>Mularz</t>
  </si>
  <si>
    <t>Little with Guns</t>
  </si>
  <si>
    <t>MAGA Jetolena</t>
  </si>
  <si>
    <t>Megan</t>
  </si>
  <si>
    <t>Jones</t>
  </si>
  <si>
    <t>Out An About</t>
  </si>
  <si>
    <t>Icy Bender</t>
  </si>
  <si>
    <t>Madison</t>
  </si>
  <si>
    <t>Rain</t>
  </si>
  <si>
    <t>Mandy</t>
  </si>
  <si>
    <t>Seder</t>
  </si>
  <si>
    <t>Rocket</t>
  </si>
  <si>
    <t>Eva</t>
  </si>
  <si>
    <t>Bradford</t>
  </si>
  <si>
    <t>Rowdy French Guy</t>
  </si>
  <si>
    <t>Brittany</t>
  </si>
  <si>
    <t>McClure</t>
  </si>
  <si>
    <t>Rudy</t>
  </si>
  <si>
    <t>Kim</t>
  </si>
  <si>
    <t>VanHoughton</t>
  </si>
  <si>
    <t>SDK Strait Ta Fame</t>
  </si>
  <si>
    <t>Seisstreakintalented</t>
  </si>
  <si>
    <t>Olivia</t>
  </si>
  <si>
    <t>Youmans</t>
  </si>
  <si>
    <t>Spectacular Anne</t>
  </si>
  <si>
    <t>Leah</t>
  </si>
  <si>
    <t>Call Contessa</t>
  </si>
  <si>
    <t>Blanchard</t>
  </si>
  <si>
    <t>Sundance</t>
  </si>
  <si>
    <t>Flit To Be Peaceful</t>
  </si>
  <si>
    <t>Dashing to Fame</t>
  </si>
  <si>
    <t>Rice</t>
  </si>
  <si>
    <t>Yankee Enterprise</t>
  </si>
  <si>
    <t>Chelsea</t>
  </si>
  <si>
    <t>Smith</t>
  </si>
  <si>
    <t>Styles</t>
  </si>
  <si>
    <t xml:space="preserve">HF Jettin to win 1st </t>
  </si>
  <si>
    <t xml:space="preserve">Kaelyn </t>
  </si>
  <si>
    <t>Guerne</t>
  </si>
  <si>
    <t>Ajax</t>
  </si>
  <si>
    <t>Chad</t>
  </si>
  <si>
    <t>Collins</t>
  </si>
  <si>
    <t>Beauty</t>
  </si>
  <si>
    <t>Cathy</t>
  </si>
  <si>
    <t>Russell</t>
  </si>
  <si>
    <t>Blazin Red Dash</t>
  </si>
  <si>
    <t xml:space="preserve">Ciera </t>
  </si>
  <si>
    <t>Broering</t>
  </si>
  <si>
    <t>Bosses Easy Jet A Gal (Layla)</t>
  </si>
  <si>
    <t>MIO2</t>
  </si>
  <si>
    <t>Buzz Bomber</t>
  </si>
  <si>
    <t>Noelle</t>
  </si>
  <si>
    <t>Rommell</t>
  </si>
  <si>
    <t>Cajun</t>
  </si>
  <si>
    <t>NBHA</t>
  </si>
  <si>
    <t>Remi</t>
  </si>
  <si>
    <t>Cash In My Bugatti</t>
  </si>
  <si>
    <t>Weaver</t>
  </si>
  <si>
    <t>Decked in Vegas</t>
  </si>
  <si>
    <t>MI03</t>
  </si>
  <si>
    <t>MI02</t>
  </si>
  <si>
    <t>Gibbs</t>
  </si>
  <si>
    <t>Carrie</t>
  </si>
  <si>
    <t>McCraney</t>
  </si>
  <si>
    <t>Sure Bet In Vegas</t>
  </si>
  <si>
    <t>Sister</t>
  </si>
  <si>
    <t>Emma</t>
  </si>
  <si>
    <t>Turner</t>
  </si>
  <si>
    <t>MIO3</t>
  </si>
  <si>
    <t>Roll J</t>
  </si>
  <si>
    <t>Kass</t>
  </si>
  <si>
    <t>Charlie</t>
  </si>
  <si>
    <t xml:space="preserve">Alyza </t>
  </si>
  <si>
    <t>Evangeline</t>
  </si>
  <si>
    <t>Ace</t>
  </si>
  <si>
    <t>Anna</t>
  </si>
  <si>
    <t>Aaliyah</t>
  </si>
  <si>
    <t>Pascoe</t>
  </si>
  <si>
    <t>Poco</t>
  </si>
  <si>
    <t>Gavi</t>
  </si>
  <si>
    <t>Woiderski</t>
  </si>
  <si>
    <t>Colonels Jackie Sara</t>
  </si>
  <si>
    <t>Roll</t>
  </si>
  <si>
    <t>Roll Y</t>
  </si>
  <si>
    <t>Roll O</t>
  </si>
  <si>
    <t xml:space="preserve"> Martin</t>
  </si>
  <si>
    <t>Sarah</t>
  </si>
  <si>
    <t>Bolin</t>
  </si>
  <si>
    <t>Luke</t>
  </si>
  <si>
    <t>Ashlyn</t>
  </si>
  <si>
    <t>Badger</t>
  </si>
  <si>
    <t xml:space="preserve">Elainna </t>
  </si>
  <si>
    <t>Peaches</t>
  </si>
  <si>
    <t>Cross</t>
  </si>
  <si>
    <t>Penny</t>
  </si>
  <si>
    <t>Cecelia</t>
  </si>
  <si>
    <t>Angel</t>
  </si>
  <si>
    <t>Wynn</t>
  </si>
  <si>
    <t>Little Red</t>
  </si>
  <si>
    <t>Shea</t>
  </si>
  <si>
    <t>Lena</t>
  </si>
  <si>
    <t xml:space="preserve">Brittany </t>
  </si>
  <si>
    <t>Peebles</t>
  </si>
  <si>
    <t>Jack</t>
  </si>
  <si>
    <t>Jamine</t>
  </si>
  <si>
    <t>Jasmine</t>
  </si>
  <si>
    <t>Lisa</t>
  </si>
  <si>
    <t>Shoemaker</t>
  </si>
  <si>
    <t>Twisted Snazz Boy</t>
  </si>
  <si>
    <t xml:space="preserve">Lisa </t>
  </si>
  <si>
    <t>Hannah</t>
  </si>
  <si>
    <t>Jacks Sizzlin</t>
  </si>
  <si>
    <t>Alena</t>
  </si>
  <si>
    <t>Classy</t>
  </si>
  <si>
    <t xml:space="preserve">Hope </t>
  </si>
  <si>
    <t>Brewbaker</t>
  </si>
  <si>
    <t>Sadie</t>
  </si>
  <si>
    <t xml:space="preserve">Harper </t>
  </si>
  <si>
    <t xml:space="preserve">Amanda </t>
  </si>
  <si>
    <t>Docs Little Nellie</t>
  </si>
  <si>
    <t xml:space="preserve">Ty </t>
  </si>
  <si>
    <t>Freel</t>
  </si>
  <si>
    <t>Rusty</t>
  </si>
  <si>
    <t>Carleen</t>
  </si>
  <si>
    <t>Widajewski</t>
  </si>
  <si>
    <t>AJ Rumorhasit</t>
  </si>
  <si>
    <t>Ajrumorhasit</t>
  </si>
  <si>
    <t>Kenzie</t>
  </si>
  <si>
    <t>Price</t>
  </si>
  <si>
    <t xml:space="preserve">Tracey </t>
  </si>
  <si>
    <t>Anderson</t>
  </si>
  <si>
    <t>Teddy</t>
  </si>
  <si>
    <t>Deanna</t>
  </si>
  <si>
    <t>Hiser</t>
  </si>
  <si>
    <t>Chrome</t>
  </si>
  <si>
    <t xml:space="preserve">Alexis </t>
  </si>
  <si>
    <t>Neilson</t>
  </si>
  <si>
    <t>Dkr Elegant Crystal</t>
  </si>
  <si>
    <t>RollO</t>
  </si>
  <si>
    <t>Alexis</t>
  </si>
  <si>
    <t>DKR Elegant Crystal</t>
  </si>
  <si>
    <t>The Executive</t>
  </si>
  <si>
    <t>Nelson</t>
  </si>
  <si>
    <t xml:space="preserve">Ashley </t>
  </si>
  <si>
    <t>Bosworth</t>
  </si>
  <si>
    <t>UB Furious</t>
  </si>
  <si>
    <t xml:space="preserve">Bosworth </t>
  </si>
  <si>
    <t>Kelsey</t>
  </si>
  <si>
    <t>Palmer</t>
  </si>
  <si>
    <t>Palmes</t>
  </si>
  <si>
    <t>Six bars of Fire</t>
  </si>
  <si>
    <t>Barry</t>
  </si>
  <si>
    <t>Reed</t>
  </si>
  <si>
    <t>Im fishing for fame</t>
  </si>
  <si>
    <t>Courtney</t>
  </si>
  <si>
    <t>Hill</t>
  </si>
  <si>
    <t>Ozzie</t>
  </si>
  <si>
    <t>Colton</t>
  </si>
  <si>
    <t>Hayden</t>
  </si>
  <si>
    <t>Comache</t>
  </si>
  <si>
    <t>Allisssa</t>
  </si>
  <si>
    <t>Marsiglia</t>
  </si>
  <si>
    <t>Get a Grip</t>
  </si>
  <si>
    <t>Eria</t>
  </si>
  <si>
    <t>Hottis</t>
  </si>
  <si>
    <t>HPM Twist 6r Rope</t>
  </si>
  <si>
    <t xml:space="preserve">Erica </t>
  </si>
  <si>
    <t>Lola</t>
  </si>
  <si>
    <t>Graceycelyn</t>
  </si>
  <si>
    <t>Nelund</t>
  </si>
  <si>
    <t>Little Man</t>
  </si>
  <si>
    <t>Aubrey</t>
  </si>
  <si>
    <t>Havel</t>
  </si>
  <si>
    <t>Valerie</t>
  </si>
  <si>
    <t>Striking Ego</t>
  </si>
  <si>
    <t xml:space="preserve">Danielle </t>
  </si>
  <si>
    <t>Hamblin</t>
  </si>
  <si>
    <t>Max</t>
  </si>
  <si>
    <t>Lily</t>
  </si>
  <si>
    <t>Apache</t>
  </si>
  <si>
    <t>Bob</t>
  </si>
  <si>
    <t>Kruger</t>
  </si>
  <si>
    <t xml:space="preserve">Bob </t>
  </si>
  <si>
    <t>Dee</t>
  </si>
  <si>
    <t>Starlite Dolly</t>
  </si>
  <si>
    <t>Starlite dolly</t>
  </si>
  <si>
    <t xml:space="preserve">Sutton </t>
  </si>
  <si>
    <t>Tanis</t>
  </si>
  <si>
    <t>Kylie</t>
  </si>
  <si>
    <t>More on no more</t>
  </si>
  <si>
    <t xml:space="preserve">Kyllie </t>
  </si>
  <si>
    <t>More on nomore</t>
  </si>
  <si>
    <t>Maddison</t>
  </si>
  <si>
    <t xml:space="preserve"> Tanis</t>
  </si>
  <si>
    <t xml:space="preserve"> more on no more</t>
  </si>
  <si>
    <t xml:space="preserve">Jodi </t>
  </si>
  <si>
    <t>Southwell</t>
  </si>
  <si>
    <t>Tucker</t>
  </si>
  <si>
    <t>Allie</t>
  </si>
  <si>
    <t>Scott</t>
  </si>
  <si>
    <t>Puzzle</t>
  </si>
  <si>
    <t>Woodruff</t>
  </si>
  <si>
    <t>Y B Blue Be Fabulous</t>
  </si>
  <si>
    <t xml:space="preserve">Ari </t>
  </si>
  <si>
    <t>IMA poco darter</t>
  </si>
  <si>
    <t>Ari</t>
  </si>
  <si>
    <t>IMA Poco Darte</t>
  </si>
  <si>
    <t xml:space="preserve">Nicole </t>
  </si>
  <si>
    <t>Malaney</t>
  </si>
  <si>
    <t>Ruegar</t>
  </si>
  <si>
    <t>Out n About</t>
  </si>
  <si>
    <t>Macy</t>
  </si>
  <si>
    <t>Kiera</t>
  </si>
  <si>
    <t>Werthh</t>
  </si>
  <si>
    <t>Rolly</t>
  </si>
  <si>
    <t>Jewel</t>
  </si>
  <si>
    <t>Hair</t>
  </si>
  <si>
    <t>De Best Mikato</t>
  </si>
  <si>
    <t>shimmer</t>
  </si>
  <si>
    <t>Skyler</t>
  </si>
  <si>
    <t>Schlauff</t>
  </si>
  <si>
    <t>Fish a famous pearl</t>
  </si>
  <si>
    <t xml:space="preserve">Tammy </t>
  </si>
  <si>
    <t xml:space="preserve"> Blizzard in the kirk</t>
  </si>
  <si>
    <t>Strawn</t>
  </si>
  <si>
    <t>Onesassyfrenchchick</t>
  </si>
  <si>
    <t>Julie</t>
  </si>
  <si>
    <t>mmstormacrosoklahoma</t>
  </si>
  <si>
    <t xml:space="preserve">Kira </t>
  </si>
  <si>
    <t>Nummer</t>
  </si>
  <si>
    <t>Doc</t>
  </si>
  <si>
    <t xml:space="preserve">Doc </t>
  </si>
  <si>
    <t>Firen Bugs</t>
  </si>
  <si>
    <t xml:space="preserve">Rose </t>
  </si>
  <si>
    <t>Macagregor</t>
  </si>
  <si>
    <t>Fancy Turbo Toy</t>
  </si>
  <si>
    <t xml:space="preserve">Anna </t>
  </si>
  <si>
    <t>Ella</t>
  </si>
  <si>
    <t>Rollly</t>
  </si>
  <si>
    <t>Sabrna</t>
  </si>
  <si>
    <t>Edwards</t>
  </si>
  <si>
    <t>Phatoms Red Rocket</t>
  </si>
  <si>
    <t>Sabrina</t>
  </si>
  <si>
    <t>Phantoms Red Rocket</t>
  </si>
  <si>
    <t>Whittington</t>
  </si>
  <si>
    <t>Jolene</t>
  </si>
  <si>
    <t>Barb</t>
  </si>
  <si>
    <t>Harthum</t>
  </si>
  <si>
    <t>Fame in a small town</t>
  </si>
  <si>
    <t>Anmanda</t>
  </si>
  <si>
    <t>Amanda</t>
  </si>
  <si>
    <t>Trust my mom</t>
  </si>
  <si>
    <t xml:space="preserve">Stacie </t>
  </si>
  <si>
    <t>maxson</t>
  </si>
  <si>
    <t>Skeets Alibi</t>
  </si>
  <si>
    <t>Stacie</t>
  </si>
  <si>
    <t>Maxson</t>
  </si>
  <si>
    <t>Cirrae</t>
  </si>
  <si>
    <t>Gragnon</t>
  </si>
  <si>
    <t>Flashi Money Aphc</t>
  </si>
  <si>
    <t>Ariana</t>
  </si>
  <si>
    <t>Gagnon</t>
  </si>
  <si>
    <t>Amber</t>
  </si>
  <si>
    <t>Ariiana</t>
  </si>
  <si>
    <t>Gaynon</t>
  </si>
  <si>
    <t xml:space="preserve">Corbin </t>
  </si>
  <si>
    <t>Gabriel</t>
  </si>
  <si>
    <t>Cowboy</t>
  </si>
  <si>
    <t>Cormier</t>
  </si>
  <si>
    <t>Pretty n Packin</t>
  </si>
  <si>
    <t>Faith</t>
  </si>
  <si>
    <t>Pretty n packin</t>
  </si>
  <si>
    <t xml:space="preserve">Ariana </t>
  </si>
  <si>
    <t>Brandi</t>
  </si>
  <si>
    <t>Mya</t>
  </si>
  <si>
    <t>Country Boom Boom</t>
  </si>
  <si>
    <t>rollo</t>
  </si>
  <si>
    <t xml:space="preserve">Mya </t>
  </si>
  <si>
    <t>Two Blue Easter</t>
  </si>
  <si>
    <t>De Best Mikado</t>
  </si>
  <si>
    <t>de best mikado</t>
  </si>
  <si>
    <t>Lauren</t>
  </si>
  <si>
    <t>Kensel</t>
  </si>
  <si>
    <t>Dexter</t>
  </si>
  <si>
    <t>roolly</t>
  </si>
  <si>
    <t>Kinsel</t>
  </si>
  <si>
    <t xml:space="preserve">Libby </t>
  </si>
  <si>
    <t>Jane</t>
  </si>
  <si>
    <t>Libby</t>
  </si>
  <si>
    <t xml:space="preserve">Whittington </t>
  </si>
  <si>
    <t>Erica</t>
  </si>
  <si>
    <t xml:space="preserve">Jennifer </t>
  </si>
  <si>
    <t>Johnson</t>
  </si>
  <si>
    <t>Gucci</t>
  </si>
  <si>
    <t>Wernette</t>
  </si>
  <si>
    <t>Dodge</t>
  </si>
  <si>
    <t>Rikki</t>
  </si>
  <si>
    <t xml:space="preserve">Gia </t>
  </si>
  <si>
    <t>Jenniches</t>
  </si>
  <si>
    <t>Gee</t>
  </si>
  <si>
    <t>Maddie</t>
  </si>
  <si>
    <t>Shortridge</t>
  </si>
  <si>
    <t>Jersey</t>
  </si>
  <si>
    <t>roll</t>
  </si>
  <si>
    <t xml:space="preserve">Maddie </t>
  </si>
  <si>
    <t>Katy</t>
  </si>
  <si>
    <t>Kuhr</t>
  </si>
  <si>
    <t>Playada marsala</t>
  </si>
  <si>
    <t>Playada Marsala</t>
  </si>
  <si>
    <t>Shari</t>
  </si>
  <si>
    <t>Frick</t>
  </si>
  <si>
    <t>Chicklet</t>
  </si>
  <si>
    <t>Sheri</t>
  </si>
  <si>
    <t xml:space="preserve">Amber </t>
  </si>
  <si>
    <t>Youngs</t>
  </si>
  <si>
    <t>Chica</t>
  </si>
  <si>
    <t>Skylar</t>
  </si>
  <si>
    <t>Paige</t>
  </si>
  <si>
    <t>Knight</t>
  </si>
  <si>
    <t>Alley</t>
  </si>
  <si>
    <t>Dilts</t>
  </si>
  <si>
    <t>Billys painted perfect</t>
  </si>
  <si>
    <t>Cortney</t>
  </si>
  <si>
    <t>Billys Painted Perfect</t>
  </si>
  <si>
    <t xml:space="preserve">Olle </t>
  </si>
  <si>
    <t>Salina</t>
  </si>
  <si>
    <t>Hazel</t>
  </si>
  <si>
    <t>Carpenter</t>
  </si>
  <si>
    <t>Indy</t>
  </si>
  <si>
    <t>Leo</t>
  </si>
  <si>
    <t xml:space="preserve">Paige </t>
  </si>
  <si>
    <t>McQues little tucker</t>
  </si>
  <si>
    <t>Mcques little tucker</t>
  </si>
  <si>
    <t>Taylor</t>
  </si>
  <si>
    <t>Comets san peppy</t>
  </si>
  <si>
    <t xml:space="preserve">Taylor </t>
  </si>
  <si>
    <t>comets san peppy</t>
  </si>
  <si>
    <t xml:space="preserve">Sheri </t>
  </si>
  <si>
    <t>Chicka</t>
  </si>
  <si>
    <t>scratch</t>
  </si>
  <si>
    <t>Akito</t>
  </si>
  <si>
    <t>jackpot</t>
  </si>
  <si>
    <t>pay 3</t>
  </si>
  <si>
    <t>1D</t>
  </si>
  <si>
    <t>2D</t>
  </si>
  <si>
    <t>3D</t>
  </si>
  <si>
    <t>4D</t>
  </si>
  <si>
    <t>Josie</t>
  </si>
  <si>
    <t>Flit to be peaceful</t>
  </si>
  <si>
    <t>SCRATCH</t>
  </si>
  <si>
    <t>Blizzard in the kirk</t>
  </si>
  <si>
    <t>1d</t>
  </si>
  <si>
    <t>3d</t>
  </si>
  <si>
    <t>MacGregor</t>
  </si>
  <si>
    <t>Fancy Turbo toy</t>
  </si>
  <si>
    <t>NT</t>
  </si>
  <si>
    <t>RUDY</t>
  </si>
  <si>
    <t>REMI</t>
  </si>
  <si>
    <t>RUBY</t>
  </si>
  <si>
    <t>2d</t>
  </si>
  <si>
    <t>4d</t>
  </si>
  <si>
    <t>UB Famous</t>
  </si>
  <si>
    <t>bosworth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</si>
</sst>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&quot;$&quot;#,##0.00"/>
    <numFmt numFmtId="166" formatCode="[$-409]mmmm\ d\,\ yyyy;@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 applyProtection="0"/>
    <xf numFmtId="0" fontId="3" fillId="0" borderId="0" applyProtection="0"/>
    <xf numFmtId="0" fontId="4" fillId="0" borderId="0" applyProtection="0"/>
  </cellStyleXfs>
  <cellXfs count="197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3" fillId="0" borderId="0" xfId="1"/>
    <xf numFmtId="0" fontId="5" fillId="0" borderId="0" xfId="1" applyFont="1" applyAlignment="1">
      <alignment horizontal="center"/>
    </xf>
    <xf numFmtId="0" fontId="5" fillId="0" borderId="0" xfId="1" applyFont="1" applyBorder="1"/>
    <xf numFmtId="0" fontId="4" fillId="0" borderId="0" xfId="1" applyFont="1" applyAlignment="1">
      <alignment horizontal="right"/>
    </xf>
    <xf numFmtId="165" fontId="5" fillId="0" borderId="0" xfId="1" applyNumberFormat="1" applyFont="1" applyBorder="1"/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7" fillId="0" borderId="0" xfId="1" applyFont="1" applyBorder="1"/>
    <xf numFmtId="0" fontId="7" fillId="0" borderId="0" xfId="1" applyFont="1"/>
    <xf numFmtId="0" fontId="3" fillId="0" borderId="1" xfId="1" applyBorder="1"/>
    <xf numFmtId="0" fontId="3" fillId="0" borderId="1" xfId="1" applyBorder="1" applyAlignment="1">
      <alignment horizontal="center"/>
    </xf>
    <xf numFmtId="0" fontId="3" fillId="0" borderId="1" xfId="1" applyFill="1" applyBorder="1"/>
    <xf numFmtId="164" fontId="3" fillId="0" borderId="1" xfId="1" applyNumberFormat="1" applyBorder="1"/>
    <xf numFmtId="165" fontId="3" fillId="0" borderId="1" xfId="1" applyNumberFormat="1" applyBorder="1"/>
    <xf numFmtId="0" fontId="3" fillId="0" borderId="0" xfId="1" applyFont="1" applyBorder="1"/>
    <xf numFmtId="164" fontId="3" fillId="2" borderId="0" xfId="1" applyNumberFormat="1" applyFill="1" applyBorder="1"/>
    <xf numFmtId="0" fontId="3" fillId="0" borderId="0" xfId="1" applyAlignment="1">
      <alignment horizontal="center"/>
    </xf>
    <xf numFmtId="164" fontId="3" fillId="0" borderId="0" xfId="1" applyNumberFormat="1"/>
    <xf numFmtId="164" fontId="3" fillId="0" borderId="0" xfId="1" applyNumberFormat="1" applyBorder="1"/>
    <xf numFmtId="0" fontId="3" fillId="0" borderId="1" xfId="1" applyFont="1" applyFill="1" applyBorder="1"/>
    <xf numFmtId="0" fontId="3" fillId="0" borderId="0" xfId="1" applyBorder="1"/>
    <xf numFmtId="0" fontId="8" fillId="0" borderId="0" xfId="2" applyFont="1"/>
    <xf numFmtId="0" fontId="3" fillId="0" borderId="0" xfId="2"/>
    <xf numFmtId="0" fontId="0" fillId="3" borderId="2" xfId="0" applyFill="1" applyBorder="1"/>
    <xf numFmtId="0" fontId="3" fillId="4" borderId="0" xfId="2" applyFill="1"/>
    <xf numFmtId="9" fontId="3" fillId="4" borderId="0" xfId="2" applyNumberFormat="1" applyFill="1"/>
    <xf numFmtId="165" fontId="0" fillId="4" borderId="0" xfId="0" applyNumberFormat="1" applyFill="1"/>
    <xf numFmtId="4" fontId="0" fillId="3" borderId="2" xfId="0" applyNumberFormat="1" applyFill="1" applyBorder="1"/>
    <xf numFmtId="0" fontId="3" fillId="5" borderId="0" xfId="2" applyFill="1"/>
    <xf numFmtId="9" fontId="3" fillId="5" borderId="0" xfId="2" applyNumberFormat="1" applyFill="1"/>
    <xf numFmtId="165" fontId="0" fillId="5" borderId="0" xfId="0" applyNumberFormat="1" applyFill="1"/>
    <xf numFmtId="4" fontId="0" fillId="0" borderId="2" xfId="0" applyNumberFormat="1" applyBorder="1"/>
    <xf numFmtId="0" fontId="3" fillId="6" borderId="0" xfId="2" applyFill="1"/>
    <xf numFmtId="9" fontId="3" fillId="6" borderId="0" xfId="2" applyNumberFormat="1" applyFill="1"/>
    <xf numFmtId="165" fontId="0" fillId="6" borderId="0" xfId="0" applyNumberFormat="1" applyFill="1"/>
    <xf numFmtId="0" fontId="3" fillId="7" borderId="0" xfId="2" applyFill="1"/>
    <xf numFmtId="9" fontId="3" fillId="7" borderId="0" xfId="2" applyNumberFormat="1" applyFill="1" applyBorder="1"/>
    <xf numFmtId="165" fontId="0" fillId="7" borderId="0" xfId="0" applyNumberFormat="1" applyFill="1"/>
    <xf numFmtId="4" fontId="0" fillId="8" borderId="2" xfId="0" applyNumberFormat="1" applyFill="1" applyBorder="1"/>
    <xf numFmtId="9" fontId="0" fillId="0" borderId="3" xfId="0" applyNumberFormat="1" applyBorder="1"/>
    <xf numFmtId="165" fontId="0" fillId="8" borderId="3" xfId="0" applyNumberFormat="1" applyFill="1" applyBorder="1"/>
    <xf numFmtId="0" fontId="8" fillId="4" borderId="0" xfId="2" applyFont="1" applyFill="1"/>
    <xf numFmtId="0" fontId="8" fillId="4" borderId="4" xfId="2" applyFont="1" applyFill="1" applyBorder="1" applyAlignment="1">
      <alignment horizontal="center"/>
    </xf>
    <xf numFmtId="49" fontId="8" fillId="4" borderId="4" xfId="2" applyNumberFormat="1" applyFont="1" applyFill="1" applyBorder="1" applyAlignment="1">
      <alignment horizontal="center"/>
    </xf>
    <xf numFmtId="4" fontId="3" fillId="4" borderId="0" xfId="2" applyNumberFormat="1" applyFill="1"/>
    <xf numFmtId="4" fontId="3" fillId="4" borderId="0" xfId="2" applyNumberFormat="1" applyFont="1" applyFill="1"/>
    <xf numFmtId="0" fontId="8" fillId="4" borderId="4" xfId="2" applyFont="1" applyFill="1" applyBorder="1"/>
    <xf numFmtId="4" fontId="3" fillId="4" borderId="4" xfId="2" applyNumberFormat="1" applyFill="1" applyBorder="1"/>
    <xf numFmtId="0" fontId="8" fillId="4" borderId="0" xfId="2" applyFont="1" applyFill="1" applyBorder="1"/>
    <xf numFmtId="0" fontId="8" fillId="5" borderId="0" xfId="2" applyFont="1" applyFill="1" applyBorder="1"/>
    <xf numFmtId="0" fontId="8" fillId="5" borderId="4" xfId="2" applyFont="1" applyFill="1" applyBorder="1" applyAlignment="1">
      <alignment horizontal="center"/>
    </xf>
    <xf numFmtId="49" fontId="8" fillId="5" borderId="4" xfId="2" applyNumberFormat="1" applyFont="1" applyFill="1" applyBorder="1" applyAlignment="1">
      <alignment horizontal="center"/>
    </xf>
    <xf numFmtId="0" fontId="8" fillId="5" borderId="0" xfId="2" applyFont="1" applyFill="1"/>
    <xf numFmtId="4" fontId="3" fillId="5" borderId="0" xfId="2" applyNumberFormat="1" applyFill="1"/>
    <xf numFmtId="4" fontId="3" fillId="5" borderId="0" xfId="2" applyNumberFormat="1" applyFont="1" applyFill="1"/>
    <xf numFmtId="0" fontId="8" fillId="5" borderId="4" xfId="2" applyFont="1" applyFill="1" applyBorder="1"/>
    <xf numFmtId="4" fontId="3" fillId="5" borderId="4" xfId="2" applyNumberFormat="1" applyFill="1" applyBorder="1"/>
    <xf numFmtId="0" fontId="8" fillId="6" borderId="0" xfId="2" applyFont="1" applyFill="1" applyBorder="1"/>
    <xf numFmtId="0" fontId="8" fillId="6" borderId="4" xfId="2" applyFont="1" applyFill="1" applyBorder="1" applyAlignment="1">
      <alignment horizontal="center"/>
    </xf>
    <xf numFmtId="49" fontId="8" fillId="6" borderId="4" xfId="2" applyNumberFormat="1" applyFont="1" applyFill="1" applyBorder="1" applyAlignment="1">
      <alignment horizontal="center"/>
    </xf>
    <xf numFmtId="0" fontId="8" fillId="6" borderId="0" xfId="2" applyFont="1" applyFill="1"/>
    <xf numFmtId="4" fontId="3" fillId="6" borderId="0" xfId="2" applyNumberFormat="1" applyFill="1"/>
    <xf numFmtId="4" fontId="3" fillId="6" borderId="0" xfId="2" applyNumberFormat="1" applyFont="1" applyFill="1"/>
    <xf numFmtId="0" fontId="8" fillId="6" borderId="4" xfId="2" applyFont="1" applyFill="1" applyBorder="1"/>
    <xf numFmtId="4" fontId="3" fillId="6" borderId="4" xfId="2" applyNumberFormat="1" applyFill="1" applyBorder="1"/>
    <xf numFmtId="0" fontId="8" fillId="7" borderId="0" xfId="2" applyFont="1" applyFill="1" applyBorder="1"/>
    <xf numFmtId="0" fontId="8" fillId="7" borderId="4" xfId="2" applyFont="1" applyFill="1" applyBorder="1" applyAlignment="1">
      <alignment horizontal="center"/>
    </xf>
    <xf numFmtId="49" fontId="8" fillId="7" borderId="4" xfId="2" applyNumberFormat="1" applyFont="1" applyFill="1" applyBorder="1" applyAlignment="1">
      <alignment horizontal="center"/>
    </xf>
    <xf numFmtId="0" fontId="8" fillId="7" borderId="0" xfId="2" applyFont="1" applyFill="1"/>
    <xf numFmtId="4" fontId="3" fillId="7" borderId="0" xfId="2" applyNumberFormat="1" applyFill="1"/>
    <xf numFmtId="4" fontId="3" fillId="7" borderId="0" xfId="2" applyNumberFormat="1" applyFont="1" applyFill="1"/>
    <xf numFmtId="0" fontId="8" fillId="7" borderId="4" xfId="2" applyFont="1" applyFill="1" applyBorder="1"/>
    <xf numFmtId="4" fontId="3" fillId="7" borderId="4" xfId="2" applyNumberFormat="1" applyFill="1" applyBorder="1"/>
    <xf numFmtId="0" fontId="5" fillId="0" borderId="0" xfId="1" applyFont="1" applyAlignment="1">
      <alignment horizontal="right"/>
    </xf>
    <xf numFmtId="165" fontId="4" fillId="0" borderId="0" xfId="1" applyNumberFormat="1" applyFont="1"/>
    <xf numFmtId="0" fontId="4" fillId="0" borderId="0" xfId="3"/>
    <xf numFmtId="0" fontId="2" fillId="0" borderId="0" xfId="3" applyFont="1"/>
    <xf numFmtId="0" fontId="5" fillId="0" borderId="0" xfId="3" applyFont="1"/>
    <xf numFmtId="0" fontId="4" fillId="0" borderId="0" xfId="3" applyFont="1" applyAlignment="1">
      <alignment horizontal="right"/>
    </xf>
    <xf numFmtId="0" fontId="0" fillId="0" borderId="0" xfId="0" applyAlignment="1">
      <alignment horizontal="left"/>
    </xf>
    <xf numFmtId="0" fontId="4" fillId="0" borderId="0" xfId="3" applyFont="1"/>
    <xf numFmtId="0" fontId="2" fillId="0" borderId="0" xfId="3" applyFont="1" applyAlignment="1">
      <alignment horizontal="right"/>
    </xf>
    <xf numFmtId="0" fontId="9" fillId="0" borderId="0" xfId="3" applyFont="1" applyBorder="1"/>
    <xf numFmtId="0" fontId="9" fillId="0" borderId="0" xfId="3" applyFont="1" applyBorder="1" applyAlignment="1">
      <alignment horizontal="center"/>
    </xf>
    <xf numFmtId="0" fontId="4" fillId="0" borderId="1" xfId="3" applyBorder="1" applyAlignment="1">
      <alignment horizontal="center"/>
    </xf>
    <xf numFmtId="0" fontId="5" fillId="0" borderId="1" xfId="3" applyFont="1" applyBorder="1"/>
    <xf numFmtId="0" fontId="3" fillId="0" borderId="0" xfId="2" applyFill="1"/>
    <xf numFmtId="9" fontId="3" fillId="0" borderId="0" xfId="2" applyNumberFormat="1" applyFill="1" applyBorder="1"/>
    <xf numFmtId="165" fontId="0" fillId="0" borderId="0" xfId="0" applyNumberFormat="1" applyFill="1"/>
    <xf numFmtId="4" fontId="4" fillId="4" borderId="0" xfId="2" applyNumberFormat="1" applyFont="1" applyFill="1"/>
    <xf numFmtId="4" fontId="4" fillId="5" borderId="0" xfId="2" applyNumberFormat="1" applyFont="1" applyFill="1"/>
    <xf numFmtId="4" fontId="4" fillId="6" borderId="0" xfId="2" applyNumberFormat="1" applyFont="1" applyFill="1"/>
    <xf numFmtId="0" fontId="2" fillId="9" borderId="0" xfId="1" applyFont="1" applyFill="1"/>
    <xf numFmtId="0" fontId="2" fillId="10" borderId="0" xfId="1" applyFont="1" applyFill="1"/>
    <xf numFmtId="0" fontId="2" fillId="0" borderId="0" xfId="0" applyFont="1"/>
    <xf numFmtId="1" fontId="1" fillId="0" borderId="0" xfId="0" applyNumberFormat="1" applyFont="1" applyAlignment="1">
      <alignment horizontal="center"/>
    </xf>
    <xf numFmtId="165" fontId="1" fillId="0" borderId="0" xfId="0" applyNumberFormat="1" applyFont="1"/>
    <xf numFmtId="4" fontId="1" fillId="0" borderId="0" xfId="0" applyNumberFormat="1" applyFont="1"/>
    <xf numFmtId="4" fontId="10" fillId="0" borderId="0" xfId="0" applyNumberFormat="1" applyFont="1"/>
    <xf numFmtId="0" fontId="5" fillId="0" borderId="0" xfId="0" applyFont="1"/>
    <xf numFmtId="1" fontId="10" fillId="0" borderId="0" xfId="0" applyNumberFormat="1" applyFont="1" applyAlignment="1">
      <alignment horizontal="center"/>
    </xf>
    <xf numFmtId="165" fontId="10" fillId="0" borderId="0" xfId="0" applyNumberFormat="1" applyFont="1"/>
    <xf numFmtId="4" fontId="4" fillId="0" borderId="0" xfId="0" applyNumberFormat="1" applyFont="1" applyBorder="1"/>
    <xf numFmtId="1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/>
    <xf numFmtId="4" fontId="4" fillId="0" borderId="0" xfId="0" applyNumberFormat="1" applyFont="1"/>
    <xf numFmtId="4" fontId="4" fillId="0" borderId="0" xfId="0" applyNumberFormat="1" applyFont="1" applyBorder="1" applyAlignment="1">
      <alignment horizontal="right"/>
    </xf>
    <xf numFmtId="165" fontId="4" fillId="0" borderId="0" xfId="0" applyNumberFormat="1" applyFont="1"/>
    <xf numFmtId="4" fontId="4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right"/>
    </xf>
    <xf numFmtId="1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right"/>
    </xf>
    <xf numFmtId="165" fontId="8" fillId="0" borderId="0" xfId="0" applyNumberFormat="1" applyFont="1"/>
    <xf numFmtId="0" fontId="4" fillId="0" borderId="0" xfId="0" applyFont="1"/>
    <xf numFmtId="1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5" fontId="2" fillId="0" borderId="0" xfId="0" applyNumberFormat="1" applyFont="1"/>
    <xf numFmtId="4" fontId="4" fillId="0" borderId="0" xfId="0" applyNumberFormat="1" applyFont="1" applyAlignment="1">
      <alignment horizontal="right"/>
    </xf>
    <xf numFmtId="165" fontId="4" fillId="0" borderId="0" xfId="0" applyNumberFormat="1" applyFont="1" applyBorder="1" applyAlignment="1">
      <alignment horizontal="center"/>
    </xf>
    <xf numFmtId="165" fontId="4" fillId="11" borderId="0" xfId="1" applyNumberFormat="1" applyFont="1" applyFill="1" applyAlignment="1">
      <alignment horizontal="right"/>
    </xf>
    <xf numFmtId="0" fontId="0" fillId="11" borderId="0" xfId="0" applyFill="1" applyAlignment="1">
      <alignment horizontal="left"/>
    </xf>
    <xf numFmtId="1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/>
    <xf numFmtId="4" fontId="2" fillId="0" borderId="0" xfId="0" applyNumberFormat="1" applyFont="1" applyAlignment="1">
      <alignment horizontal="right"/>
    </xf>
    <xf numFmtId="0" fontId="11" fillId="0" borderId="0" xfId="0" applyFont="1" applyBorder="1"/>
    <xf numFmtId="4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/>
    <xf numFmtId="3" fontId="5" fillId="0" borderId="3" xfId="0" applyNumberFormat="1" applyFont="1" applyBorder="1"/>
    <xf numFmtId="8" fontId="5" fillId="0" borderId="0" xfId="0" applyNumberFormat="1" applyFont="1" applyBorder="1" applyAlignment="1">
      <alignment horizontal="right"/>
    </xf>
    <xf numFmtId="0" fontId="12" fillId="0" borderId="0" xfId="0" applyFont="1" applyBorder="1"/>
    <xf numFmtId="0" fontId="5" fillId="0" borderId="0" xfId="0" applyFont="1" applyBorder="1" applyAlignment="1">
      <alignment horizontal="left"/>
    </xf>
    <xf numFmtId="4" fontId="2" fillId="0" borderId="0" xfId="0" applyNumberFormat="1" applyFont="1" applyBorder="1"/>
    <xf numFmtId="166" fontId="13" fillId="0" borderId="0" xfId="0" applyNumberFormat="1" applyFont="1" applyBorder="1" applyAlignment="1">
      <alignment horizontal="left"/>
    </xf>
    <xf numFmtId="0" fontId="2" fillId="0" borderId="0" xfId="0" applyFont="1" applyBorder="1"/>
    <xf numFmtId="8" fontId="2" fillId="0" borderId="0" xfId="0" applyNumberFormat="1" applyFont="1" applyBorder="1" applyAlignment="1">
      <alignment horizontal="right"/>
    </xf>
    <xf numFmtId="0" fontId="2" fillId="12" borderId="0" xfId="3" applyFont="1" applyFill="1"/>
    <xf numFmtId="0" fontId="5" fillId="12" borderId="0" xfId="3" applyFont="1" applyFill="1"/>
    <xf numFmtId="49" fontId="8" fillId="12" borderId="4" xfId="2" applyNumberFormat="1" applyFont="1" applyFill="1" applyBorder="1" applyAlignment="1">
      <alignment horizontal="center"/>
    </xf>
    <xf numFmtId="49" fontId="8" fillId="13" borderId="4" xfId="2" applyNumberFormat="1" applyFont="1" applyFill="1" applyBorder="1" applyAlignment="1">
      <alignment horizontal="center"/>
    </xf>
    <xf numFmtId="49" fontId="8" fillId="14" borderId="4" xfId="2" applyNumberFormat="1" applyFont="1" applyFill="1" applyBorder="1" applyAlignment="1">
      <alignment horizontal="center"/>
    </xf>
    <xf numFmtId="0" fontId="3" fillId="0" borderId="1" xfId="3" applyFont="1" applyFill="1" applyBorder="1"/>
    <xf numFmtId="0" fontId="5" fillId="0" borderId="0" xfId="1" applyFont="1" applyBorder="1" applyAlignment="1">
      <alignment horizontal="center"/>
    </xf>
    <xf numFmtId="0" fontId="0" fillId="12" borderId="0" xfId="0" applyFill="1" applyBorder="1"/>
    <xf numFmtId="0" fontId="4" fillId="0" borderId="0" xfId="1" applyFont="1" applyBorder="1" applyAlignment="1">
      <alignment horizontal="right"/>
    </xf>
    <xf numFmtId="0" fontId="0" fillId="11" borderId="0" xfId="0" applyFill="1" applyBorder="1" applyAlignment="1">
      <alignment horizontal="left"/>
    </xf>
    <xf numFmtId="164" fontId="0" fillId="0" borderId="0" xfId="0" applyNumberFormat="1" applyBorder="1"/>
    <xf numFmtId="165" fontId="4" fillId="11" borderId="0" xfId="1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0" fontId="3" fillId="0" borderId="0" xfId="0" applyFont="1"/>
    <xf numFmtId="165" fontId="3" fillId="0" borderId="0" xfId="0" applyNumberFormat="1" applyFont="1"/>
    <xf numFmtId="0" fontId="2" fillId="15" borderId="0" xfId="1" applyFont="1" applyFill="1"/>
    <xf numFmtId="0" fontId="1" fillId="15" borderId="0" xfId="0" applyFont="1" applyFill="1"/>
    <xf numFmtId="0" fontId="0" fillId="15" borderId="0" xfId="0" applyFill="1"/>
    <xf numFmtId="0" fontId="14" fillId="0" borderId="0" xfId="0" applyFont="1"/>
    <xf numFmtId="0" fontId="0" fillId="16" borderId="0" xfId="0" applyFill="1"/>
    <xf numFmtId="0" fontId="0" fillId="0" borderId="2" xfId="0" applyBorder="1"/>
    <xf numFmtId="0" fontId="1" fillId="16" borderId="2" xfId="0" applyFont="1" applyFill="1" applyBorder="1"/>
    <xf numFmtId="0" fontId="2" fillId="16" borderId="2" xfId="0" applyFont="1" applyFill="1" applyBorder="1" applyAlignment="1">
      <alignment horizontal="left"/>
    </xf>
    <xf numFmtId="4" fontId="5" fillId="16" borderId="2" xfId="0" applyNumberFormat="1" applyFont="1" applyFill="1" applyBorder="1"/>
    <xf numFmtId="0" fontId="5" fillId="16" borderId="2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right"/>
    </xf>
    <xf numFmtId="165" fontId="0" fillId="16" borderId="2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right"/>
    </xf>
    <xf numFmtId="165" fontId="0" fillId="0" borderId="6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4" fontId="3" fillId="16" borderId="0" xfId="0" applyNumberFormat="1" applyFont="1" applyFill="1" applyAlignment="1">
      <alignment horizontal="left"/>
    </xf>
    <xf numFmtId="0" fontId="3" fillId="17" borderId="1" xfId="1" applyFill="1" applyBorder="1"/>
    <xf numFmtId="0" fontId="3" fillId="17" borderId="1" xfId="1" applyFont="1" applyFill="1" applyBorder="1"/>
    <xf numFmtId="0" fontId="3" fillId="17" borderId="1" xfId="1" applyFont="1" applyFill="1" applyBorder="1" applyAlignment="1">
      <alignment horizontal="center"/>
    </xf>
    <xf numFmtId="164" fontId="3" fillId="17" borderId="1" xfId="1" applyNumberFormat="1" applyFill="1" applyBorder="1"/>
    <xf numFmtId="164" fontId="3" fillId="17" borderId="8" xfId="1" applyNumberFormat="1" applyFill="1" applyBorder="1"/>
    <xf numFmtId="0" fontId="3" fillId="0" borderId="1" xfId="3" applyFont="1" applyBorder="1" applyAlignment="1">
      <alignment horizontal="center"/>
    </xf>
    <xf numFmtId="0" fontId="8" fillId="0" borderId="0" xfId="2" applyFont="1" applyFill="1"/>
    <xf numFmtId="164" fontId="3" fillId="0" borderId="9" xfId="1" applyNumberFormat="1" applyBorder="1"/>
    <xf numFmtId="0" fontId="17" fillId="0" borderId="1" xfId="1" applyFont="1" applyFill="1" applyBorder="1"/>
    <xf numFmtId="164" fontId="17" fillId="0" borderId="1" xfId="1" applyNumberFormat="1" applyFont="1" applyBorder="1"/>
  </cellXfs>
  <cellStyles count="4">
    <cellStyle name="Normal" xfId="0" builtinId="0"/>
    <cellStyle name="Normal_Sheet1" xfId="3"/>
    <cellStyle name="Normal_Sheet11" xfId="2"/>
    <cellStyle name="Normal_Sheet2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IBRA/Cow%20Camp%20FRIDA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verick"/>
      <sheetName val="Open Barrels"/>
      <sheetName val="Youth Barrels"/>
      <sheetName val="Masters Barrels"/>
      <sheetName val="4-D Payout"/>
      <sheetName val="3-D Payout"/>
      <sheetName val="Summary"/>
    </sheetNames>
    <sheetDataSet>
      <sheetData sheetId="0"/>
      <sheetData sheetId="1">
        <row r="105">
          <cell r="I105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11" sqref="C11"/>
    </sheetView>
  </sheetViews>
  <sheetFormatPr defaultRowHeight="14.25" x14ac:dyDescent="0.45"/>
  <cols>
    <col min="1" max="1" width="21.1328125" customWidth="1"/>
    <col min="2" max="2" width="54.86328125" customWidth="1"/>
    <col min="3" max="3" width="44" customWidth="1"/>
  </cols>
  <sheetData>
    <row r="1" spans="1:3" s="168" customFormat="1" ht="21" x14ac:dyDescent="0.65">
      <c r="A1" s="168" t="s">
        <v>119</v>
      </c>
    </row>
    <row r="2" spans="1:3" x14ac:dyDescent="0.45">
      <c r="A2" s="169" t="s">
        <v>120</v>
      </c>
      <c r="B2" s="169"/>
      <c r="C2" s="169"/>
    </row>
    <row r="3" spans="1:3" x14ac:dyDescent="0.45">
      <c r="A3" t="s">
        <v>121</v>
      </c>
    </row>
    <row r="5" spans="1:3" x14ac:dyDescent="0.45">
      <c r="B5" t="s">
        <v>122</v>
      </c>
      <c r="C5" t="s">
        <v>123</v>
      </c>
    </row>
    <row r="6" spans="1:3" ht="17.649999999999999" x14ac:dyDescent="0.5">
      <c r="A6" s="170" t="s">
        <v>124</v>
      </c>
      <c r="B6" s="171" t="s">
        <v>140</v>
      </c>
      <c r="C6" s="170"/>
    </row>
    <row r="7" spans="1:3" ht="15.4" x14ac:dyDescent="0.45">
      <c r="A7" s="170" t="s">
        <v>125</v>
      </c>
      <c r="B7" s="172" t="s">
        <v>141</v>
      </c>
      <c r="C7" s="170"/>
    </row>
    <row r="8" spans="1:3" ht="15.4" x14ac:dyDescent="0.45">
      <c r="A8" s="170" t="s">
        <v>126</v>
      </c>
      <c r="B8" s="173" t="s">
        <v>142</v>
      </c>
      <c r="C8" s="170"/>
    </row>
    <row r="9" spans="1:3" ht="15.4" x14ac:dyDescent="0.45">
      <c r="A9" s="170" t="s">
        <v>127</v>
      </c>
      <c r="B9" s="174" t="s">
        <v>143</v>
      </c>
      <c r="C9" s="170"/>
    </row>
    <row r="10" spans="1:3" ht="15.4" x14ac:dyDescent="0.45">
      <c r="A10" s="170" t="s">
        <v>128</v>
      </c>
      <c r="B10" s="174" t="s">
        <v>144</v>
      </c>
      <c r="C10" s="170"/>
    </row>
    <row r="11" spans="1:3" x14ac:dyDescent="0.45">
      <c r="A11" s="175"/>
      <c r="B11" s="176"/>
      <c r="C11" s="177"/>
    </row>
    <row r="12" spans="1:3" x14ac:dyDescent="0.45">
      <c r="A12" s="175" t="s">
        <v>129</v>
      </c>
      <c r="B12" s="176"/>
      <c r="C12" s="177"/>
    </row>
    <row r="13" spans="1:3" x14ac:dyDescent="0.45">
      <c r="A13" s="178" t="s">
        <v>100</v>
      </c>
      <c r="B13" s="179">
        <v>5</v>
      </c>
      <c r="C13" s="180">
        <v>5</v>
      </c>
    </row>
    <row r="14" spans="1:3" x14ac:dyDescent="0.45">
      <c r="A14" s="178" t="s">
        <v>109</v>
      </c>
      <c r="B14" s="179">
        <v>25</v>
      </c>
      <c r="C14" s="180">
        <v>25</v>
      </c>
    </row>
    <row r="15" spans="1:3" x14ac:dyDescent="0.45">
      <c r="A15" s="178" t="s">
        <v>108</v>
      </c>
      <c r="B15" s="179">
        <v>15</v>
      </c>
      <c r="C15" s="180">
        <v>15</v>
      </c>
    </row>
    <row r="16" spans="1:3" x14ac:dyDescent="0.45">
      <c r="A16" s="178" t="s">
        <v>130</v>
      </c>
      <c r="B16" s="179">
        <v>15</v>
      </c>
      <c r="C16" s="180">
        <v>15</v>
      </c>
    </row>
    <row r="17" spans="1:4" x14ac:dyDescent="0.45">
      <c r="A17" s="178" t="s">
        <v>131</v>
      </c>
      <c r="B17" s="179">
        <v>15</v>
      </c>
      <c r="C17" s="180">
        <v>15</v>
      </c>
    </row>
    <row r="18" spans="1:4" x14ac:dyDescent="0.45">
      <c r="A18" s="181"/>
      <c r="B18" s="182"/>
      <c r="C18" s="183"/>
    </row>
    <row r="19" spans="1:4" x14ac:dyDescent="0.45">
      <c r="A19" s="184" t="s">
        <v>132</v>
      </c>
      <c r="B19" s="182"/>
      <c r="C19" s="183"/>
    </row>
    <row r="20" spans="1:4" x14ac:dyDescent="0.45">
      <c r="A20" s="178" t="s">
        <v>109</v>
      </c>
      <c r="B20" s="179">
        <v>1000</v>
      </c>
      <c r="C20" s="183">
        <v>125</v>
      </c>
    </row>
    <row r="21" spans="1:4" x14ac:dyDescent="0.45">
      <c r="A21" s="178" t="s">
        <v>108</v>
      </c>
      <c r="B21" s="179">
        <v>250</v>
      </c>
      <c r="C21" s="183">
        <v>25</v>
      </c>
    </row>
    <row r="22" spans="1:4" x14ac:dyDescent="0.45">
      <c r="A22" s="178" t="s">
        <v>130</v>
      </c>
      <c r="B22" s="179">
        <v>0</v>
      </c>
      <c r="C22" s="183">
        <v>25</v>
      </c>
    </row>
    <row r="23" spans="1:4" x14ac:dyDescent="0.45">
      <c r="A23" s="178" t="s">
        <v>131</v>
      </c>
      <c r="B23" s="179">
        <v>0</v>
      </c>
      <c r="C23" s="183">
        <v>25</v>
      </c>
    </row>
    <row r="24" spans="1:4" x14ac:dyDescent="0.45">
      <c r="A24" s="175"/>
      <c r="B24" s="176"/>
      <c r="C24" s="177"/>
    </row>
    <row r="25" spans="1:4" x14ac:dyDescent="0.45">
      <c r="A25" s="185" t="s">
        <v>88</v>
      </c>
      <c r="B25" s="179">
        <v>0</v>
      </c>
      <c r="C25" s="180">
        <v>10</v>
      </c>
    </row>
    <row r="26" spans="1:4" x14ac:dyDescent="0.45">
      <c r="A26" s="185" t="s">
        <v>89</v>
      </c>
      <c r="B26" s="179">
        <v>0</v>
      </c>
      <c r="C26" s="180">
        <v>30</v>
      </c>
    </row>
    <row r="27" spans="1:4" x14ac:dyDescent="0.45">
      <c r="A27" s="185" t="s">
        <v>90</v>
      </c>
      <c r="B27" s="179">
        <v>0</v>
      </c>
      <c r="C27" s="180">
        <v>5</v>
      </c>
    </row>
    <row r="30" spans="1:4" x14ac:dyDescent="0.45">
      <c r="A30" s="186" t="s">
        <v>133</v>
      </c>
      <c r="B30" s="169"/>
      <c r="C30" s="169"/>
      <c r="D30" s="169"/>
    </row>
    <row r="31" spans="1:4" x14ac:dyDescent="0.45">
      <c r="A31" s="186"/>
      <c r="B31" s="169"/>
      <c r="C31" s="169"/>
      <c r="D31" s="169"/>
    </row>
    <row r="32" spans="1:4" x14ac:dyDescent="0.45">
      <c r="A32" t="s">
        <v>134</v>
      </c>
    </row>
    <row r="33" spans="1:1" x14ac:dyDescent="0.45">
      <c r="A33" t="s">
        <v>135</v>
      </c>
    </row>
    <row r="35" spans="1:1" x14ac:dyDescent="0.45">
      <c r="A35" t="s">
        <v>136</v>
      </c>
    </row>
    <row r="37" spans="1:1" x14ac:dyDescent="0.45">
      <c r="A37" t="s">
        <v>137</v>
      </c>
    </row>
    <row r="38" spans="1:1" x14ac:dyDescent="0.45">
      <c r="A38" t="s">
        <v>138</v>
      </c>
    </row>
    <row r="40" spans="1:1" x14ac:dyDescent="0.45">
      <c r="A40" t="s">
        <v>139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workbookViewId="0">
      <pane ySplit="4" topLeftCell="A5" activePane="bottomLeft" state="frozen"/>
      <selection pane="bottomLeft" activeCell="D21" sqref="D21"/>
    </sheetView>
  </sheetViews>
  <sheetFormatPr defaultRowHeight="14.25" x14ac:dyDescent="0.45"/>
  <cols>
    <col min="1" max="1" width="5" customWidth="1"/>
    <col min="2" max="2" width="6.1328125" customWidth="1"/>
    <col min="3" max="3" width="17.86328125" customWidth="1"/>
    <col min="4" max="4" width="18.86328125" customWidth="1"/>
    <col min="5" max="5" width="20.3984375" customWidth="1"/>
    <col min="8" max="8" width="6.86328125" customWidth="1"/>
    <col min="12" max="12" width="25" customWidth="1"/>
  </cols>
  <sheetData>
    <row r="1" spans="1:23" ht="17.649999999999999" x14ac:dyDescent="0.5">
      <c r="B1" s="166" t="s">
        <v>104</v>
      </c>
      <c r="C1" s="167"/>
      <c r="F1" s="2"/>
      <c r="G1" s="3"/>
      <c r="H1" s="3"/>
      <c r="I1" s="4" t="s">
        <v>105</v>
      </c>
      <c r="J1" s="5"/>
      <c r="K1" s="5"/>
      <c r="M1" s="29" t="s">
        <v>70</v>
      </c>
      <c r="T1" s="29" t="s">
        <v>24</v>
      </c>
      <c r="U1" s="30"/>
      <c r="V1" s="29" t="s">
        <v>25</v>
      </c>
      <c r="W1" s="30"/>
    </row>
    <row r="2" spans="1:23" ht="15.4" x14ac:dyDescent="0.45">
      <c r="A2" s="6"/>
      <c r="B2" s="101" t="s">
        <v>115</v>
      </c>
      <c r="C2" s="101"/>
      <c r="E2" s="9" t="s">
        <v>57</v>
      </c>
      <c r="F2" s="82">
        <v>10</v>
      </c>
      <c r="H2" s="7"/>
      <c r="I2" s="81" t="s">
        <v>22</v>
      </c>
      <c r="J2" s="8"/>
      <c r="K2" s="8"/>
      <c r="L2" s="6"/>
      <c r="M2" s="29" t="s">
        <v>26</v>
      </c>
      <c r="Q2" s="31">
        <f>D3</f>
        <v>0</v>
      </c>
      <c r="T2" s="32" t="s">
        <v>27</v>
      </c>
      <c r="U2" s="33">
        <v>0.5</v>
      </c>
      <c r="V2" s="34">
        <f>Q6*0.5</f>
        <v>0</v>
      </c>
    </row>
    <row r="3" spans="1:23" ht="15.4" x14ac:dyDescent="0.45">
      <c r="A3" s="6"/>
      <c r="C3" s="9" t="s">
        <v>59</v>
      </c>
      <c r="D3" s="130">
        <v>0</v>
      </c>
      <c r="E3" s="9" t="s">
        <v>0</v>
      </c>
      <c r="F3" s="129">
        <v>0</v>
      </c>
      <c r="G3" s="7"/>
      <c r="H3" s="7"/>
      <c r="I3" s="10"/>
      <c r="J3" s="8"/>
      <c r="K3" s="8"/>
      <c r="L3" s="6"/>
      <c r="M3" s="29" t="s">
        <v>28</v>
      </c>
      <c r="Q3" s="35">
        <v>10</v>
      </c>
      <c r="T3" s="36" t="s">
        <v>29</v>
      </c>
      <c r="U3" s="37">
        <v>0.3</v>
      </c>
      <c r="V3" s="38">
        <f>Q6*0.3</f>
        <v>0</v>
      </c>
    </row>
    <row r="4" spans="1:23" x14ac:dyDescent="0.45">
      <c r="A4" s="6"/>
      <c r="B4" s="11" t="s">
        <v>1</v>
      </c>
      <c r="C4" s="11" t="s">
        <v>2</v>
      </c>
      <c r="D4" s="11" t="s">
        <v>3</v>
      </c>
      <c r="E4" s="12" t="s">
        <v>4</v>
      </c>
      <c r="F4" s="13" t="s">
        <v>5</v>
      </c>
      <c r="G4" s="12" t="s">
        <v>6</v>
      </c>
      <c r="H4" s="12" t="s">
        <v>7</v>
      </c>
      <c r="I4" s="14" t="s">
        <v>8</v>
      </c>
      <c r="J4" s="15" t="s">
        <v>9</v>
      </c>
      <c r="K4" s="15"/>
      <c r="L4" s="16"/>
      <c r="M4" s="29" t="s">
        <v>56</v>
      </c>
      <c r="Q4" s="39">
        <f>Q2*Q3*0.7</f>
        <v>0</v>
      </c>
      <c r="T4" s="40" t="s">
        <v>30</v>
      </c>
      <c r="U4" s="41">
        <v>0.2</v>
      </c>
      <c r="V4" s="42">
        <f>Q6*0.2</f>
        <v>0</v>
      </c>
    </row>
    <row r="5" spans="1:23" x14ac:dyDescent="0.45">
      <c r="A5" s="17">
        <v>1</v>
      </c>
      <c r="B5" s="18"/>
      <c r="C5" s="19"/>
      <c r="D5" s="19"/>
      <c r="E5" s="19"/>
      <c r="F5" s="20"/>
      <c r="G5" s="18"/>
      <c r="H5" s="18"/>
      <c r="I5" s="21"/>
      <c r="J5" s="22" t="s">
        <v>10</v>
      </c>
      <c r="K5" s="23">
        <f>F5</f>
        <v>0</v>
      </c>
      <c r="L5" s="24" t="s">
        <v>11</v>
      </c>
      <c r="M5" s="29" t="s">
        <v>31</v>
      </c>
      <c r="Q5" s="35">
        <f>F3</f>
        <v>0</v>
      </c>
      <c r="T5" s="94"/>
      <c r="U5" s="95"/>
      <c r="V5" s="96"/>
    </row>
    <row r="6" spans="1:23" x14ac:dyDescent="0.45">
      <c r="A6" s="17">
        <v>2</v>
      </c>
      <c r="B6" s="18"/>
      <c r="C6" s="19"/>
      <c r="D6" s="19"/>
      <c r="E6" s="19"/>
      <c r="F6" s="20"/>
      <c r="G6" s="18"/>
      <c r="H6" s="18"/>
      <c r="I6" s="21"/>
      <c r="J6" s="22" t="s">
        <v>12</v>
      </c>
      <c r="K6" s="26">
        <f>K5+1</f>
        <v>1</v>
      </c>
      <c r="L6" s="24" t="s">
        <v>15</v>
      </c>
      <c r="M6" s="29" t="s">
        <v>33</v>
      </c>
      <c r="Q6" s="46">
        <f>SUM(Q4:Q5)</f>
        <v>0</v>
      </c>
      <c r="U6" s="47">
        <f>SUM(U2:U5)</f>
        <v>1</v>
      </c>
      <c r="V6" s="48">
        <f>SUM(V2:V5)</f>
        <v>0</v>
      </c>
    </row>
    <row r="7" spans="1:23" x14ac:dyDescent="0.45">
      <c r="A7" s="17">
        <v>3</v>
      </c>
      <c r="B7" s="18"/>
      <c r="C7" s="19"/>
      <c r="D7" s="19"/>
      <c r="E7" s="27"/>
      <c r="F7" s="20"/>
      <c r="G7" s="18"/>
      <c r="H7" s="18"/>
      <c r="I7" s="21"/>
      <c r="J7" s="22" t="s">
        <v>14</v>
      </c>
      <c r="K7" s="26">
        <f>K5+2</f>
        <v>2</v>
      </c>
      <c r="L7" s="24" t="s">
        <v>17</v>
      </c>
    </row>
    <row r="8" spans="1:23" x14ac:dyDescent="0.45">
      <c r="A8" s="17">
        <v>4</v>
      </c>
      <c r="B8" s="18"/>
      <c r="C8" s="19"/>
      <c r="D8" s="19"/>
      <c r="E8" s="19"/>
      <c r="F8" s="20"/>
      <c r="G8" s="18"/>
      <c r="H8" s="18"/>
      <c r="I8" s="21"/>
      <c r="J8" s="22"/>
      <c r="M8" s="49" t="s">
        <v>34</v>
      </c>
      <c r="N8" s="32"/>
      <c r="O8" s="32"/>
      <c r="P8" s="32"/>
      <c r="Q8" s="32"/>
      <c r="R8" s="32"/>
      <c r="S8" s="32"/>
      <c r="T8" s="32"/>
      <c r="U8" s="32"/>
    </row>
    <row r="9" spans="1:23" x14ac:dyDescent="0.45">
      <c r="A9" s="17">
        <v>5</v>
      </c>
      <c r="B9" s="18"/>
      <c r="C9" s="19"/>
      <c r="D9" s="19"/>
      <c r="E9" s="19"/>
      <c r="F9" s="20"/>
      <c r="G9" s="18"/>
      <c r="H9" s="18"/>
      <c r="I9" s="21"/>
      <c r="J9" s="28"/>
      <c r="K9" s="28"/>
      <c r="L9" s="6"/>
      <c r="M9" s="50" t="s">
        <v>35</v>
      </c>
      <c r="N9" s="51" t="s">
        <v>36</v>
      </c>
      <c r="O9" s="51" t="s">
        <v>37</v>
      </c>
      <c r="P9" s="51" t="s">
        <v>38</v>
      </c>
      <c r="Q9" s="51" t="s">
        <v>39</v>
      </c>
      <c r="R9" s="51" t="s">
        <v>40</v>
      </c>
      <c r="S9" s="51" t="s">
        <v>41</v>
      </c>
      <c r="T9" s="51" t="s">
        <v>98</v>
      </c>
      <c r="U9" s="51" t="s">
        <v>43</v>
      </c>
    </row>
    <row r="10" spans="1:23" x14ac:dyDescent="0.45">
      <c r="A10" s="17">
        <v>6</v>
      </c>
      <c r="B10" s="18"/>
      <c r="C10" s="19"/>
      <c r="D10" s="19"/>
      <c r="E10" s="19"/>
      <c r="F10" s="20"/>
      <c r="G10" s="18"/>
      <c r="H10" s="18"/>
      <c r="I10" s="21"/>
      <c r="J10" s="28"/>
      <c r="K10" s="28"/>
      <c r="L10" s="6"/>
      <c r="M10" s="49" t="s">
        <v>44</v>
      </c>
      <c r="N10" s="52">
        <f>V2</f>
        <v>0</v>
      </c>
      <c r="O10" s="97">
        <f>V2*0.6</f>
        <v>0</v>
      </c>
      <c r="P10" s="52">
        <f>V2*0.5</f>
        <v>0</v>
      </c>
      <c r="Q10" s="52">
        <f>V2*0.4</f>
        <v>0</v>
      </c>
      <c r="R10" s="52">
        <f>V2*0.3</f>
        <v>0</v>
      </c>
      <c r="S10" s="52">
        <f>V2*0.28</f>
        <v>0</v>
      </c>
      <c r="T10" s="52">
        <f>V2*0.27</f>
        <v>0</v>
      </c>
      <c r="U10" s="52">
        <f>V2*0.24</f>
        <v>0</v>
      </c>
    </row>
    <row r="11" spans="1:23" x14ac:dyDescent="0.45">
      <c r="A11" s="17">
        <v>7</v>
      </c>
      <c r="B11" s="18"/>
      <c r="C11" s="19"/>
      <c r="D11" s="19"/>
      <c r="E11" s="19"/>
      <c r="F11" s="20"/>
      <c r="G11" s="18"/>
      <c r="H11" s="18"/>
      <c r="I11" s="21"/>
      <c r="J11" s="28" t="s">
        <v>18</v>
      </c>
      <c r="K11" s="28"/>
      <c r="M11" s="49" t="s">
        <v>45</v>
      </c>
      <c r="N11" s="52"/>
      <c r="O11" s="52">
        <f>V2*0.4</f>
        <v>0</v>
      </c>
      <c r="P11" s="52">
        <f>V2*0.3</f>
        <v>0</v>
      </c>
      <c r="Q11" s="52">
        <f>V2*0.3</f>
        <v>0</v>
      </c>
      <c r="R11" s="52">
        <f>V2*0.25</f>
        <v>0</v>
      </c>
      <c r="S11" s="52">
        <f>V2*0.22</f>
        <v>0</v>
      </c>
      <c r="T11" s="52">
        <f>V2*0.2</f>
        <v>0</v>
      </c>
      <c r="U11" s="52">
        <f>V2*0.18</f>
        <v>0</v>
      </c>
    </row>
    <row r="12" spans="1:23" x14ac:dyDescent="0.45">
      <c r="A12" s="17">
        <v>8</v>
      </c>
      <c r="B12" s="18"/>
      <c r="C12" s="19"/>
      <c r="D12" s="19"/>
      <c r="E12" s="19"/>
      <c r="F12" s="20"/>
      <c r="G12" s="18"/>
      <c r="H12" s="18"/>
      <c r="I12" s="21"/>
      <c r="J12" s="28" t="s">
        <v>19</v>
      </c>
      <c r="K12" s="28"/>
      <c r="M12" s="49" t="s">
        <v>46</v>
      </c>
      <c r="N12" s="52"/>
      <c r="O12" s="52"/>
      <c r="P12" s="52">
        <f>V2*0.2</f>
        <v>0</v>
      </c>
      <c r="Q12" s="52">
        <f>V2*0.2</f>
        <v>0</v>
      </c>
      <c r="R12" s="52">
        <f>V2*0.2</f>
        <v>0</v>
      </c>
      <c r="S12" s="52">
        <f>V2*0.18</f>
        <v>0</v>
      </c>
      <c r="T12" s="52">
        <f>V2*0.16</f>
        <v>0</v>
      </c>
      <c r="U12" s="52">
        <f>V2*0.15</f>
        <v>0</v>
      </c>
    </row>
    <row r="13" spans="1:23" x14ac:dyDescent="0.45">
      <c r="A13" s="17">
        <v>9</v>
      </c>
      <c r="B13" s="18"/>
      <c r="C13" s="19"/>
      <c r="D13" s="19"/>
      <c r="E13" s="19"/>
      <c r="F13" s="20"/>
      <c r="G13" s="18"/>
      <c r="H13" s="18"/>
      <c r="I13" s="21"/>
      <c r="J13" s="28" t="s">
        <v>20</v>
      </c>
      <c r="K13" s="28"/>
      <c r="M13" s="49" t="s">
        <v>47</v>
      </c>
      <c r="N13" s="52"/>
      <c r="O13" s="52"/>
      <c r="P13" s="52"/>
      <c r="Q13" s="52">
        <f>V2*0.1</f>
        <v>0</v>
      </c>
      <c r="R13" s="52">
        <f>V2*0.15</f>
        <v>0</v>
      </c>
      <c r="S13" s="52">
        <f>V2*0.14</f>
        <v>0</v>
      </c>
      <c r="T13" s="52">
        <f>V2*0.12</f>
        <v>0</v>
      </c>
      <c r="U13" s="52">
        <f>V2*0.12</f>
        <v>0</v>
      </c>
    </row>
    <row r="14" spans="1:23" x14ac:dyDescent="0.45">
      <c r="A14" s="17">
        <v>10</v>
      </c>
      <c r="B14" s="18"/>
      <c r="C14" s="19"/>
      <c r="D14" s="19"/>
      <c r="E14" s="19"/>
      <c r="F14" s="20"/>
      <c r="G14" s="18"/>
      <c r="H14" s="18"/>
      <c r="I14" s="21"/>
      <c r="J14" s="28" t="s">
        <v>21</v>
      </c>
      <c r="K14" s="28"/>
      <c r="M14" s="49" t="s">
        <v>48</v>
      </c>
      <c r="N14" s="52"/>
      <c r="O14" s="52"/>
      <c r="P14" s="52"/>
      <c r="Q14" s="52"/>
      <c r="R14" s="52">
        <f>V2*0.1</f>
        <v>0</v>
      </c>
      <c r="S14" s="52">
        <f>V2*0.1</f>
        <v>0</v>
      </c>
      <c r="T14" s="52">
        <f>V2*0.1</f>
        <v>0</v>
      </c>
      <c r="U14" s="52">
        <f>V2*0.1</f>
        <v>0</v>
      </c>
    </row>
    <row r="15" spans="1:23" x14ac:dyDescent="0.45">
      <c r="A15" s="17">
        <v>11</v>
      </c>
      <c r="B15" s="18"/>
      <c r="C15" s="19"/>
      <c r="D15" s="19"/>
      <c r="E15" s="19"/>
      <c r="F15" s="20"/>
      <c r="G15" s="18"/>
      <c r="H15" s="18"/>
      <c r="I15" s="21"/>
      <c r="J15" s="28"/>
      <c r="K15" s="28"/>
      <c r="L15" s="6"/>
      <c r="M15" s="49" t="s">
        <v>49</v>
      </c>
      <c r="N15" s="52"/>
      <c r="O15" s="52"/>
      <c r="P15" s="52"/>
      <c r="Q15" s="52"/>
      <c r="R15" s="52"/>
      <c r="S15" s="52">
        <f>V2*0.08</f>
        <v>0</v>
      </c>
      <c r="T15" s="52">
        <f>V2*0.08</f>
        <v>0</v>
      </c>
      <c r="U15" s="52">
        <f>V2*0.08</f>
        <v>0</v>
      </c>
    </row>
    <row r="16" spans="1:23" x14ac:dyDescent="0.45">
      <c r="A16" s="17">
        <v>12</v>
      </c>
      <c r="B16" s="18"/>
      <c r="C16" s="19"/>
      <c r="D16" s="19"/>
      <c r="E16" s="19"/>
      <c r="F16" s="20"/>
      <c r="G16" s="18"/>
      <c r="H16" s="18"/>
      <c r="I16" s="21"/>
      <c r="J16" s="28"/>
      <c r="K16" s="28"/>
      <c r="L16" s="6"/>
      <c r="M16" s="49" t="s">
        <v>50</v>
      </c>
      <c r="N16" s="52"/>
      <c r="O16" s="52"/>
      <c r="P16" s="52"/>
      <c r="Q16" s="52"/>
      <c r="R16" s="52"/>
      <c r="S16" s="52"/>
      <c r="T16" s="52">
        <f>V2*0.07</f>
        <v>0</v>
      </c>
      <c r="U16" s="52">
        <f>V2*0.07</f>
        <v>0</v>
      </c>
    </row>
    <row r="17" spans="1:21" x14ac:dyDescent="0.45">
      <c r="A17" s="17">
        <v>13</v>
      </c>
      <c r="B17" s="18"/>
      <c r="C17" s="19"/>
      <c r="D17" s="19"/>
      <c r="E17" s="19"/>
      <c r="F17" s="20"/>
      <c r="G17" s="18"/>
      <c r="H17" s="18"/>
      <c r="I17" s="21"/>
      <c r="J17" s="28"/>
      <c r="K17" s="28"/>
      <c r="L17" s="6"/>
      <c r="M17" s="54" t="s">
        <v>51</v>
      </c>
      <c r="N17" s="55"/>
      <c r="O17" s="55"/>
      <c r="P17" s="55"/>
      <c r="Q17" s="55"/>
      <c r="R17" s="55"/>
      <c r="S17" s="55"/>
      <c r="T17" s="55"/>
      <c r="U17" s="55">
        <f>V2*0.06</f>
        <v>0</v>
      </c>
    </row>
    <row r="18" spans="1:21" x14ac:dyDescent="0.45">
      <c r="A18" s="17">
        <v>14</v>
      </c>
      <c r="B18" s="18"/>
      <c r="C18" s="19"/>
      <c r="D18" s="19"/>
      <c r="E18" s="19"/>
      <c r="F18" s="20"/>
      <c r="G18" s="18"/>
      <c r="H18" s="18"/>
      <c r="I18" s="21"/>
      <c r="J18" s="28"/>
      <c r="K18" s="28"/>
      <c r="L18" s="6"/>
      <c r="M18" s="56" t="s">
        <v>52</v>
      </c>
      <c r="N18" s="52">
        <f t="shared" ref="N18:U18" si="0">SUM(N10:N17)</f>
        <v>0</v>
      </c>
      <c r="O18" s="52">
        <f t="shared" si="0"/>
        <v>0</v>
      </c>
      <c r="P18" s="52">
        <f t="shared" si="0"/>
        <v>0</v>
      </c>
      <c r="Q18" s="52">
        <f t="shared" si="0"/>
        <v>0</v>
      </c>
      <c r="R18" s="52">
        <f t="shared" si="0"/>
        <v>0</v>
      </c>
      <c r="S18" s="52">
        <f t="shared" si="0"/>
        <v>0</v>
      </c>
      <c r="T18" s="52">
        <f t="shared" si="0"/>
        <v>0</v>
      </c>
      <c r="U18" s="52">
        <f t="shared" si="0"/>
        <v>0</v>
      </c>
    </row>
    <row r="19" spans="1:21" x14ac:dyDescent="0.45">
      <c r="A19" s="17">
        <v>15</v>
      </c>
      <c r="B19" s="18"/>
      <c r="C19" s="19"/>
      <c r="D19" s="19"/>
      <c r="E19" s="19"/>
      <c r="F19" s="20"/>
      <c r="G19" s="18"/>
      <c r="H19" s="18"/>
      <c r="I19" s="21"/>
      <c r="J19" s="28"/>
      <c r="K19" s="28"/>
      <c r="L19" s="6"/>
      <c r="M19" s="30"/>
      <c r="N19" s="30"/>
      <c r="O19" s="30"/>
      <c r="P19" s="30"/>
      <c r="Q19" s="30"/>
      <c r="R19" s="30"/>
      <c r="S19" s="30"/>
      <c r="T19" s="30"/>
      <c r="U19" s="30"/>
    </row>
    <row r="20" spans="1:21" x14ac:dyDescent="0.45">
      <c r="A20" s="17">
        <v>16</v>
      </c>
      <c r="B20" s="18"/>
      <c r="C20" s="19"/>
      <c r="D20" s="19"/>
      <c r="E20" s="19"/>
      <c r="F20" s="20"/>
      <c r="G20" s="18"/>
      <c r="H20" s="18"/>
      <c r="I20" s="21"/>
      <c r="J20" s="28"/>
      <c r="K20" s="28"/>
      <c r="L20" s="6"/>
      <c r="M20" s="30"/>
      <c r="N20" s="30"/>
      <c r="O20" s="30"/>
      <c r="P20" s="30"/>
      <c r="Q20" s="30"/>
      <c r="R20" s="30"/>
      <c r="S20" s="30"/>
      <c r="T20" s="30"/>
      <c r="U20" s="30"/>
    </row>
    <row r="21" spans="1:21" x14ac:dyDescent="0.45">
      <c r="A21" s="17">
        <v>17</v>
      </c>
      <c r="B21" s="18"/>
      <c r="C21" s="19"/>
      <c r="D21" s="19"/>
      <c r="E21" s="19"/>
      <c r="F21" s="20"/>
      <c r="G21" s="18"/>
      <c r="H21" s="18"/>
      <c r="I21" s="21"/>
      <c r="J21" s="28"/>
      <c r="K21" s="28"/>
      <c r="L21" s="6"/>
      <c r="M21" s="57" t="s">
        <v>53</v>
      </c>
      <c r="N21" s="36"/>
      <c r="O21" s="36"/>
      <c r="P21" s="36"/>
      <c r="Q21" s="36"/>
      <c r="R21" s="36"/>
      <c r="S21" s="36"/>
      <c r="T21" s="36"/>
      <c r="U21" s="36"/>
    </row>
    <row r="22" spans="1:21" x14ac:dyDescent="0.45">
      <c r="A22" s="17">
        <v>18</v>
      </c>
      <c r="B22" s="18"/>
      <c r="C22" s="19"/>
      <c r="D22" s="19"/>
      <c r="E22" s="19"/>
      <c r="F22" s="20"/>
      <c r="G22" s="18"/>
      <c r="H22" s="18"/>
      <c r="I22" s="21"/>
      <c r="J22" s="28"/>
      <c r="K22" s="28"/>
      <c r="L22" s="6"/>
      <c r="M22" s="58" t="s">
        <v>35</v>
      </c>
      <c r="N22" s="150" t="s">
        <v>36</v>
      </c>
      <c r="O22" s="150" t="s">
        <v>37</v>
      </c>
      <c r="P22" s="150" t="s">
        <v>38</v>
      </c>
      <c r="Q22" s="150" t="s">
        <v>39</v>
      </c>
      <c r="R22" s="150" t="s">
        <v>40</v>
      </c>
      <c r="S22" s="150" t="s">
        <v>41</v>
      </c>
      <c r="T22" s="150" t="s">
        <v>98</v>
      </c>
      <c r="U22" s="150" t="s">
        <v>43</v>
      </c>
    </row>
    <row r="23" spans="1:21" x14ac:dyDescent="0.45">
      <c r="A23" s="17">
        <v>19</v>
      </c>
      <c r="B23" s="18"/>
      <c r="C23" s="19"/>
      <c r="D23" s="19"/>
      <c r="E23" s="19"/>
      <c r="F23" s="20"/>
      <c r="G23" s="18"/>
      <c r="H23" s="18"/>
      <c r="I23" s="21"/>
      <c r="J23" s="28"/>
      <c r="K23" s="28"/>
      <c r="L23" s="6"/>
      <c r="M23" s="60" t="s">
        <v>44</v>
      </c>
      <c r="N23" s="61">
        <f>V3</f>
        <v>0</v>
      </c>
      <c r="O23" s="98">
        <f>V3*0.6</f>
        <v>0</v>
      </c>
      <c r="P23" s="61">
        <f>V3*0.5</f>
        <v>0</v>
      </c>
      <c r="Q23" s="61">
        <f>V3*0.4</f>
        <v>0</v>
      </c>
      <c r="R23" s="61">
        <f>V3*0.3</f>
        <v>0</v>
      </c>
      <c r="S23" s="61">
        <f>V3*0.28</f>
        <v>0</v>
      </c>
      <c r="T23" s="61">
        <f>V3*0.27</f>
        <v>0</v>
      </c>
      <c r="U23" s="61">
        <f>V3*0.24</f>
        <v>0</v>
      </c>
    </row>
    <row r="24" spans="1:21" x14ac:dyDescent="0.45">
      <c r="A24" s="17">
        <v>20</v>
      </c>
      <c r="B24" s="18"/>
      <c r="C24" s="19"/>
      <c r="D24" s="19"/>
      <c r="E24" s="19"/>
      <c r="F24" s="20"/>
      <c r="G24" s="18"/>
      <c r="H24" s="18"/>
      <c r="I24" s="21"/>
      <c r="J24" s="28"/>
      <c r="K24" s="28"/>
      <c r="L24" s="6"/>
      <c r="M24" s="60" t="s">
        <v>45</v>
      </c>
      <c r="N24" s="61"/>
      <c r="O24" s="61">
        <f>V3*0.4</f>
        <v>0</v>
      </c>
      <c r="P24" s="61">
        <f>V3*0.3</f>
        <v>0</v>
      </c>
      <c r="Q24" s="61">
        <f>V3*0.3</f>
        <v>0</v>
      </c>
      <c r="R24" s="61">
        <f>V3*0.25</f>
        <v>0</v>
      </c>
      <c r="S24" s="61">
        <f>V3*0.22</f>
        <v>0</v>
      </c>
      <c r="T24" s="61">
        <f>V3*0.2</f>
        <v>0</v>
      </c>
      <c r="U24" s="61">
        <f>V3*0.18</f>
        <v>0</v>
      </c>
    </row>
    <row r="25" spans="1:21" x14ac:dyDescent="0.45">
      <c r="A25" s="17">
        <v>21</v>
      </c>
      <c r="B25" s="18"/>
      <c r="C25" s="19"/>
      <c r="D25" s="19"/>
      <c r="E25" s="19"/>
      <c r="F25" s="20"/>
      <c r="G25" s="18"/>
      <c r="H25" s="18"/>
      <c r="I25" s="21"/>
      <c r="J25" s="28"/>
      <c r="K25" s="28"/>
      <c r="L25" s="6"/>
      <c r="M25" s="60" t="s">
        <v>46</v>
      </c>
      <c r="N25" s="61"/>
      <c r="O25" s="61"/>
      <c r="P25" s="61">
        <f>V3*0.2</f>
        <v>0</v>
      </c>
      <c r="Q25" s="61">
        <f>V3*0.2</f>
        <v>0</v>
      </c>
      <c r="R25" s="61">
        <f>V3*0.2</f>
        <v>0</v>
      </c>
      <c r="S25" s="61">
        <f>V3*0.18</f>
        <v>0</v>
      </c>
      <c r="T25" s="61">
        <f>V3*0.16</f>
        <v>0</v>
      </c>
      <c r="U25" s="61">
        <f>V3*0.15</f>
        <v>0</v>
      </c>
    </row>
    <row r="26" spans="1:21" x14ac:dyDescent="0.45">
      <c r="A26" s="17">
        <v>22</v>
      </c>
      <c r="B26" s="18"/>
      <c r="C26" s="19"/>
      <c r="D26" s="19"/>
      <c r="E26" s="19"/>
      <c r="F26" s="20"/>
      <c r="G26" s="18"/>
      <c r="H26" s="18"/>
      <c r="I26" s="21"/>
      <c r="J26" s="28"/>
      <c r="K26" s="28"/>
      <c r="L26" s="6"/>
      <c r="M26" s="60" t="s">
        <v>47</v>
      </c>
      <c r="N26" s="61"/>
      <c r="O26" s="61"/>
      <c r="P26" s="61"/>
      <c r="Q26" s="61">
        <f>V3*0.1</f>
        <v>0</v>
      </c>
      <c r="R26" s="61">
        <f>V3*0.15</f>
        <v>0</v>
      </c>
      <c r="S26" s="61">
        <f>V3*0.14</f>
        <v>0</v>
      </c>
      <c r="T26" s="61">
        <f>V3*0.12</f>
        <v>0</v>
      </c>
      <c r="U26" s="61">
        <f>V3*0.12</f>
        <v>0</v>
      </c>
    </row>
    <row r="27" spans="1:21" x14ac:dyDescent="0.45">
      <c r="A27" s="17">
        <v>23</v>
      </c>
      <c r="B27" s="18"/>
      <c r="C27" s="19"/>
      <c r="D27" s="19"/>
      <c r="E27" s="19"/>
      <c r="F27" s="20"/>
      <c r="G27" s="18"/>
      <c r="H27" s="18"/>
      <c r="I27" s="21"/>
      <c r="J27" s="28"/>
      <c r="K27" s="28"/>
      <c r="L27" s="6"/>
      <c r="M27" s="60" t="s">
        <v>48</v>
      </c>
      <c r="N27" s="61"/>
      <c r="O27" s="61"/>
      <c r="P27" s="61"/>
      <c r="Q27" s="61"/>
      <c r="R27" s="61">
        <f>V3*0.1</f>
        <v>0</v>
      </c>
      <c r="S27" s="61">
        <f>V3*0.1</f>
        <v>0</v>
      </c>
      <c r="T27" s="61">
        <f>V3*0.1</f>
        <v>0</v>
      </c>
      <c r="U27" s="61">
        <f>V3*0.1</f>
        <v>0</v>
      </c>
    </row>
    <row r="28" spans="1:21" x14ac:dyDescent="0.45">
      <c r="A28" s="17">
        <v>24</v>
      </c>
      <c r="B28" s="18"/>
      <c r="C28" s="19"/>
      <c r="D28" s="19"/>
      <c r="E28" s="19"/>
      <c r="F28" s="20"/>
      <c r="G28" s="18"/>
      <c r="H28" s="18"/>
      <c r="I28" s="21"/>
      <c r="J28" s="28"/>
      <c r="K28" s="28"/>
      <c r="L28" s="6"/>
      <c r="M28" s="60" t="s">
        <v>49</v>
      </c>
      <c r="N28" s="61"/>
      <c r="O28" s="61"/>
      <c r="P28" s="61"/>
      <c r="Q28" s="61"/>
      <c r="R28" s="61"/>
      <c r="S28" s="61">
        <f>V3*0.08</f>
        <v>0</v>
      </c>
      <c r="T28" s="61">
        <f>V3*0.08</f>
        <v>0</v>
      </c>
      <c r="U28" s="61">
        <f>V3*0.08</f>
        <v>0</v>
      </c>
    </row>
    <row r="29" spans="1:21" x14ac:dyDescent="0.45">
      <c r="A29" s="17">
        <v>25</v>
      </c>
      <c r="B29" s="18"/>
      <c r="C29" s="19"/>
      <c r="D29" s="19"/>
      <c r="E29" s="19"/>
      <c r="F29" s="20"/>
      <c r="G29" s="18"/>
      <c r="H29" s="18"/>
      <c r="I29" s="21"/>
      <c r="J29" s="28"/>
      <c r="K29" s="28"/>
      <c r="L29" s="6"/>
      <c r="M29" s="60" t="s">
        <v>50</v>
      </c>
      <c r="N29" s="61"/>
      <c r="O29" s="61"/>
      <c r="P29" s="61"/>
      <c r="Q29" s="61"/>
      <c r="R29" s="61"/>
      <c r="S29" s="61"/>
      <c r="T29" s="61">
        <f>V3*0.07</f>
        <v>0</v>
      </c>
      <c r="U29" s="61">
        <f>V3*0.07</f>
        <v>0</v>
      </c>
    </row>
    <row r="30" spans="1:21" x14ac:dyDescent="0.45">
      <c r="A30" s="17">
        <v>26</v>
      </c>
      <c r="B30" s="18"/>
      <c r="C30" s="19"/>
      <c r="D30" s="19"/>
      <c r="E30" s="19"/>
      <c r="F30" s="20"/>
      <c r="G30" s="18"/>
      <c r="H30" s="18"/>
      <c r="I30" s="21"/>
      <c r="J30" s="28"/>
      <c r="K30" s="28"/>
      <c r="L30" s="6"/>
      <c r="M30" s="63" t="s">
        <v>51</v>
      </c>
      <c r="N30" s="64"/>
      <c r="O30" s="64"/>
      <c r="P30" s="64"/>
      <c r="Q30" s="64"/>
      <c r="R30" s="64"/>
      <c r="S30" s="64"/>
      <c r="T30" s="64"/>
      <c r="U30" s="64">
        <f>V3*0.06</f>
        <v>0</v>
      </c>
    </row>
    <row r="31" spans="1:21" x14ac:dyDescent="0.45">
      <c r="A31" s="17">
        <v>27</v>
      </c>
      <c r="B31" s="18"/>
      <c r="C31" s="19"/>
      <c r="D31" s="19"/>
      <c r="E31" s="19"/>
      <c r="F31" s="20"/>
      <c r="G31" s="18"/>
      <c r="H31" s="18"/>
      <c r="I31" s="21"/>
      <c r="J31" s="28"/>
      <c r="K31" s="28"/>
      <c r="L31" s="6"/>
      <c r="M31" s="57" t="s">
        <v>52</v>
      </c>
      <c r="N31" s="61">
        <f t="shared" ref="N31:U31" si="1">SUM(N23:N30)</f>
        <v>0</v>
      </c>
      <c r="O31" s="61">
        <f t="shared" si="1"/>
        <v>0</v>
      </c>
      <c r="P31" s="61">
        <f t="shared" si="1"/>
        <v>0</v>
      </c>
      <c r="Q31" s="61">
        <f t="shared" si="1"/>
        <v>0</v>
      </c>
      <c r="R31" s="61">
        <f t="shared" si="1"/>
        <v>0</v>
      </c>
      <c r="S31" s="61">
        <f t="shared" si="1"/>
        <v>0</v>
      </c>
      <c r="T31" s="61">
        <f t="shared" si="1"/>
        <v>0</v>
      </c>
      <c r="U31" s="61">
        <f t="shared" si="1"/>
        <v>0</v>
      </c>
    </row>
    <row r="32" spans="1:21" x14ac:dyDescent="0.45">
      <c r="A32" s="17">
        <v>28</v>
      </c>
      <c r="B32" s="18"/>
      <c r="C32" s="19"/>
      <c r="D32" s="19"/>
      <c r="E32" s="19"/>
      <c r="F32" s="20"/>
      <c r="G32" s="18"/>
      <c r="H32" s="18"/>
      <c r="I32" s="21"/>
      <c r="J32" s="28"/>
      <c r="K32" s="28"/>
      <c r="L32" s="6"/>
      <c r="M32" s="30"/>
      <c r="N32" s="30"/>
      <c r="O32" s="30"/>
      <c r="P32" s="30"/>
      <c r="Q32" s="30"/>
      <c r="R32" s="30"/>
      <c r="S32" s="30"/>
      <c r="T32" s="30"/>
      <c r="U32" s="30"/>
    </row>
    <row r="33" spans="1:21" x14ac:dyDescent="0.45">
      <c r="A33" s="17">
        <v>29</v>
      </c>
      <c r="B33" s="18"/>
      <c r="C33" s="19"/>
      <c r="D33" s="19"/>
      <c r="E33" s="19"/>
      <c r="F33" s="20"/>
      <c r="G33" s="18"/>
      <c r="H33" s="18"/>
      <c r="I33" s="21"/>
      <c r="J33" s="28"/>
      <c r="K33" s="28"/>
      <c r="L33" s="6"/>
      <c r="M33" s="30"/>
      <c r="N33" s="30"/>
      <c r="O33" s="30"/>
      <c r="P33" s="30"/>
      <c r="Q33" s="30"/>
      <c r="R33" s="30"/>
      <c r="S33" s="30"/>
      <c r="T33" s="30"/>
      <c r="U33" s="30"/>
    </row>
    <row r="34" spans="1:21" x14ac:dyDescent="0.45">
      <c r="A34" s="17">
        <v>30</v>
      </c>
      <c r="B34" s="18"/>
      <c r="C34" s="19"/>
      <c r="D34" s="19"/>
      <c r="E34" s="19"/>
      <c r="F34" s="20"/>
      <c r="G34" s="18"/>
      <c r="H34" s="18"/>
      <c r="I34" s="21"/>
      <c r="J34" s="28"/>
      <c r="K34" s="28"/>
      <c r="L34" s="6"/>
      <c r="M34" s="65" t="s">
        <v>54</v>
      </c>
      <c r="N34" s="40"/>
      <c r="O34" s="40"/>
      <c r="P34" s="40"/>
      <c r="Q34" s="40"/>
      <c r="R34" s="40"/>
      <c r="S34" s="40"/>
      <c r="T34" s="40"/>
      <c r="U34" s="40"/>
    </row>
    <row r="35" spans="1:21" x14ac:dyDescent="0.45">
      <c r="A35" s="17">
        <v>31</v>
      </c>
      <c r="B35" s="18"/>
      <c r="C35" s="19"/>
      <c r="D35" s="19"/>
      <c r="E35" s="19"/>
      <c r="F35" s="20"/>
      <c r="G35" s="18"/>
      <c r="H35" s="18"/>
      <c r="I35" s="21"/>
      <c r="J35" s="28"/>
      <c r="K35" s="28"/>
      <c r="L35" s="6"/>
      <c r="M35" s="66" t="s">
        <v>35</v>
      </c>
      <c r="N35" s="149" t="s">
        <v>36</v>
      </c>
      <c r="O35" s="149" t="s">
        <v>37</v>
      </c>
      <c r="P35" s="149" t="s">
        <v>38</v>
      </c>
      <c r="Q35" s="149" t="s">
        <v>39</v>
      </c>
      <c r="R35" s="149" t="s">
        <v>40</v>
      </c>
      <c r="S35" s="149" t="s">
        <v>41</v>
      </c>
      <c r="T35" s="149" t="s">
        <v>98</v>
      </c>
      <c r="U35" s="149" t="s">
        <v>43</v>
      </c>
    </row>
    <row r="36" spans="1:21" x14ac:dyDescent="0.45">
      <c r="A36" s="17">
        <v>32</v>
      </c>
      <c r="B36" s="18"/>
      <c r="C36" s="19"/>
      <c r="D36" s="19"/>
      <c r="E36" s="19"/>
      <c r="F36" s="20"/>
      <c r="G36" s="18"/>
      <c r="H36" s="18"/>
      <c r="I36" s="21"/>
      <c r="J36" s="28"/>
      <c r="K36" s="28"/>
      <c r="L36" s="6"/>
      <c r="M36" s="68" t="s">
        <v>44</v>
      </c>
      <c r="N36" s="69">
        <f>V4</f>
        <v>0</v>
      </c>
      <c r="O36" s="99">
        <f>V4*0.6</f>
        <v>0</v>
      </c>
      <c r="P36" s="69">
        <f>V4*0.5</f>
        <v>0</v>
      </c>
      <c r="Q36" s="69">
        <f>V4*0.4</f>
        <v>0</v>
      </c>
      <c r="R36" s="69">
        <f>V4*0.3</f>
        <v>0</v>
      </c>
      <c r="S36" s="69">
        <f>V4*0.28</f>
        <v>0</v>
      </c>
      <c r="T36" s="69">
        <f>V4*0.27</f>
        <v>0</v>
      </c>
      <c r="U36" s="69">
        <f>V4*0.24</f>
        <v>0</v>
      </c>
    </row>
    <row r="37" spans="1:21" x14ac:dyDescent="0.45">
      <c r="A37" s="17">
        <v>33</v>
      </c>
      <c r="B37" s="18"/>
      <c r="C37" s="19"/>
      <c r="D37" s="19"/>
      <c r="E37" s="19"/>
      <c r="F37" s="20"/>
      <c r="G37" s="18"/>
      <c r="H37" s="18"/>
      <c r="I37" s="21"/>
      <c r="J37" s="28"/>
      <c r="K37" s="28"/>
      <c r="L37" s="6"/>
      <c r="M37" s="68" t="s">
        <v>45</v>
      </c>
      <c r="N37" s="69"/>
      <c r="O37" s="69">
        <f>V4*0.4</f>
        <v>0</v>
      </c>
      <c r="P37" s="69">
        <f>V4*0.3</f>
        <v>0</v>
      </c>
      <c r="Q37" s="69">
        <f>V4*0.3</f>
        <v>0</v>
      </c>
      <c r="R37" s="69">
        <f>V4*0.25</f>
        <v>0</v>
      </c>
      <c r="S37" s="69">
        <f>V4*0.22</f>
        <v>0</v>
      </c>
      <c r="T37" s="69">
        <f>V4*0.2</f>
        <v>0</v>
      </c>
      <c r="U37" s="69">
        <f>V4*0.18</f>
        <v>0</v>
      </c>
    </row>
    <row r="38" spans="1:21" x14ac:dyDescent="0.45">
      <c r="A38" s="17">
        <v>34</v>
      </c>
      <c r="B38" s="18"/>
      <c r="C38" s="19"/>
      <c r="D38" s="19"/>
      <c r="E38" s="19"/>
      <c r="F38" s="20"/>
      <c r="G38" s="18"/>
      <c r="H38" s="18"/>
      <c r="I38" s="21"/>
      <c r="J38" s="28"/>
      <c r="K38" s="28"/>
      <c r="L38" s="6"/>
      <c r="M38" s="68" t="s">
        <v>46</v>
      </c>
      <c r="N38" s="69"/>
      <c r="O38" s="69"/>
      <c r="P38" s="69">
        <f>V4*0.2</f>
        <v>0</v>
      </c>
      <c r="Q38" s="69">
        <f>V4*0.2</f>
        <v>0</v>
      </c>
      <c r="R38" s="69">
        <f>V4*0.2</f>
        <v>0</v>
      </c>
      <c r="S38" s="69">
        <f>V4*0.18</f>
        <v>0</v>
      </c>
      <c r="T38" s="69">
        <f>V4*0.16</f>
        <v>0</v>
      </c>
      <c r="U38" s="69">
        <f>V4*0.15</f>
        <v>0</v>
      </c>
    </row>
    <row r="39" spans="1:21" x14ac:dyDescent="0.45">
      <c r="A39" s="17">
        <v>35</v>
      </c>
      <c r="B39" s="18"/>
      <c r="C39" s="19"/>
      <c r="D39" s="19"/>
      <c r="E39" s="19"/>
      <c r="F39" s="20"/>
      <c r="G39" s="18"/>
      <c r="H39" s="18"/>
      <c r="I39" s="21"/>
      <c r="J39" s="28"/>
      <c r="K39" s="28"/>
      <c r="L39" s="6"/>
      <c r="M39" s="68" t="s">
        <v>47</v>
      </c>
      <c r="N39" s="69"/>
      <c r="O39" s="69"/>
      <c r="P39" s="69"/>
      <c r="Q39" s="69">
        <f>V4*0.1</f>
        <v>0</v>
      </c>
      <c r="R39" s="69">
        <f>V4*0.15</f>
        <v>0</v>
      </c>
      <c r="S39" s="69">
        <f>V4*0.14</f>
        <v>0</v>
      </c>
      <c r="T39" s="69">
        <f>V4*0.12</f>
        <v>0</v>
      </c>
      <c r="U39" s="69">
        <f>V4*0.12</f>
        <v>0</v>
      </c>
    </row>
    <row r="40" spans="1:21" x14ac:dyDescent="0.45">
      <c r="A40" s="17">
        <v>36</v>
      </c>
      <c r="B40" s="18"/>
      <c r="C40" s="19"/>
      <c r="D40" s="19"/>
      <c r="E40" s="19"/>
      <c r="F40" s="20"/>
      <c r="G40" s="18"/>
      <c r="H40" s="18"/>
      <c r="I40" s="21"/>
      <c r="J40" s="28"/>
      <c r="K40" s="28"/>
      <c r="L40" s="6"/>
      <c r="M40" s="68" t="s">
        <v>48</v>
      </c>
      <c r="N40" s="69"/>
      <c r="O40" s="69"/>
      <c r="P40" s="69"/>
      <c r="Q40" s="69"/>
      <c r="R40" s="69">
        <f>V4*0.1</f>
        <v>0</v>
      </c>
      <c r="S40" s="69">
        <f>V4*0.1</f>
        <v>0</v>
      </c>
      <c r="T40" s="69">
        <f>V4*0.1</f>
        <v>0</v>
      </c>
      <c r="U40" s="69">
        <f>V4*0.1</f>
        <v>0</v>
      </c>
    </row>
    <row r="41" spans="1:21" x14ac:dyDescent="0.45">
      <c r="A41" s="17">
        <v>37</v>
      </c>
      <c r="B41" s="18"/>
      <c r="C41" s="19"/>
      <c r="D41" s="19"/>
      <c r="E41" s="19"/>
      <c r="F41" s="20"/>
      <c r="G41" s="18"/>
      <c r="H41" s="18"/>
      <c r="I41" s="21"/>
      <c r="J41" s="28"/>
      <c r="K41" s="28"/>
      <c r="L41" s="6"/>
      <c r="M41" s="68" t="s">
        <v>49</v>
      </c>
      <c r="N41" s="69"/>
      <c r="O41" s="69"/>
      <c r="P41" s="69"/>
      <c r="Q41" s="69"/>
      <c r="R41" s="69"/>
      <c r="S41" s="69">
        <f>V4*0.08</f>
        <v>0</v>
      </c>
      <c r="T41" s="69">
        <f>V4*0.08</f>
        <v>0</v>
      </c>
      <c r="U41" s="69">
        <f>V4*0.08</f>
        <v>0</v>
      </c>
    </row>
    <row r="42" spans="1:21" x14ac:dyDescent="0.45">
      <c r="A42" s="17">
        <v>38</v>
      </c>
      <c r="B42" s="18"/>
      <c r="C42" s="19"/>
      <c r="D42" s="19"/>
      <c r="E42" s="19"/>
      <c r="F42" s="20"/>
      <c r="G42" s="18"/>
      <c r="H42" s="18"/>
      <c r="I42" s="21"/>
      <c r="J42" s="28"/>
      <c r="K42" s="28"/>
      <c r="L42" s="6"/>
      <c r="M42" s="68" t="s">
        <v>50</v>
      </c>
      <c r="N42" s="69"/>
      <c r="O42" s="69"/>
      <c r="P42" s="69"/>
      <c r="Q42" s="69"/>
      <c r="R42" s="69"/>
      <c r="S42" s="69"/>
      <c r="T42" s="69">
        <f>V4*0.07</f>
        <v>0</v>
      </c>
      <c r="U42" s="69">
        <f>V4*0.07</f>
        <v>0</v>
      </c>
    </row>
    <row r="43" spans="1:21" x14ac:dyDescent="0.45">
      <c r="A43" s="17">
        <v>39</v>
      </c>
      <c r="B43" s="18"/>
      <c r="C43" s="19"/>
      <c r="D43" s="19"/>
      <c r="E43" s="19"/>
      <c r="F43" s="20"/>
      <c r="G43" s="18"/>
      <c r="H43" s="18"/>
      <c r="I43" s="21"/>
      <c r="J43" s="28"/>
      <c r="K43" s="28"/>
      <c r="L43" s="6"/>
      <c r="M43" s="71" t="s">
        <v>51</v>
      </c>
      <c r="N43" s="72"/>
      <c r="O43" s="72"/>
      <c r="P43" s="72"/>
      <c r="Q43" s="72"/>
      <c r="R43" s="72"/>
      <c r="S43" s="72"/>
      <c r="T43" s="72"/>
      <c r="U43" s="72">
        <f>V4*0.06</f>
        <v>0</v>
      </c>
    </row>
    <row r="44" spans="1:21" x14ac:dyDescent="0.45">
      <c r="A44" s="17">
        <v>40</v>
      </c>
      <c r="B44" s="18"/>
      <c r="C44" s="19"/>
      <c r="D44" s="19"/>
      <c r="E44" s="19"/>
      <c r="F44" s="20"/>
      <c r="G44" s="18"/>
      <c r="H44" s="18"/>
      <c r="I44" s="21"/>
      <c r="J44" s="28"/>
      <c r="K44" s="28"/>
      <c r="L44" s="6"/>
      <c r="M44" s="65" t="s">
        <v>52</v>
      </c>
      <c r="N44" s="69">
        <f t="shared" ref="N44:U44" si="2">SUM(N36:N43)</f>
        <v>0</v>
      </c>
      <c r="O44" s="69">
        <f t="shared" si="2"/>
        <v>0</v>
      </c>
      <c r="P44" s="69">
        <f t="shared" si="2"/>
        <v>0</v>
      </c>
      <c r="Q44" s="69">
        <f t="shared" si="2"/>
        <v>0</v>
      </c>
      <c r="R44" s="69">
        <f t="shared" si="2"/>
        <v>0</v>
      </c>
      <c r="S44" s="69">
        <f t="shared" si="2"/>
        <v>0</v>
      </c>
      <c r="T44" s="69">
        <f t="shared" si="2"/>
        <v>0</v>
      </c>
      <c r="U44" s="69">
        <f t="shared" si="2"/>
        <v>0</v>
      </c>
    </row>
    <row r="45" spans="1:21" x14ac:dyDescent="0.45">
      <c r="A45" s="17">
        <v>41</v>
      </c>
      <c r="B45" s="18"/>
      <c r="C45" s="19"/>
      <c r="D45" s="19"/>
      <c r="E45" s="19"/>
      <c r="F45" s="20"/>
      <c r="G45" s="18"/>
      <c r="H45" s="18"/>
      <c r="I45" s="21"/>
      <c r="J45" s="28"/>
      <c r="K45" s="28"/>
      <c r="L45" s="6"/>
    </row>
    <row r="46" spans="1:21" x14ac:dyDescent="0.45">
      <c r="A46" s="17">
        <v>42</v>
      </c>
      <c r="B46" s="18"/>
      <c r="C46" s="19"/>
      <c r="D46" s="19"/>
      <c r="E46" s="19"/>
      <c r="F46" s="20"/>
      <c r="G46" s="18"/>
      <c r="H46" s="18"/>
      <c r="I46" s="21"/>
      <c r="J46" s="28"/>
      <c r="K46" s="28"/>
      <c r="L46" s="6"/>
    </row>
    <row r="47" spans="1:21" x14ac:dyDescent="0.45">
      <c r="A47" s="17">
        <v>43</v>
      </c>
      <c r="B47" s="18"/>
      <c r="C47" s="19"/>
      <c r="D47" s="19"/>
      <c r="E47" s="19"/>
      <c r="F47" s="20"/>
      <c r="G47" s="18"/>
      <c r="H47" s="18"/>
      <c r="I47" s="21"/>
      <c r="J47" s="28"/>
      <c r="K47" s="28"/>
      <c r="L47" s="6"/>
    </row>
    <row r="48" spans="1:21" x14ac:dyDescent="0.45">
      <c r="A48" s="17">
        <v>44</v>
      </c>
      <c r="B48" s="18"/>
      <c r="C48" s="19"/>
      <c r="D48" s="19"/>
      <c r="E48" s="19"/>
      <c r="F48" s="20"/>
      <c r="G48" s="18"/>
      <c r="H48" s="18"/>
      <c r="I48" s="21"/>
      <c r="J48" s="28"/>
      <c r="K48" s="28"/>
      <c r="L48" s="6"/>
    </row>
    <row r="49" spans="1:12" x14ac:dyDescent="0.45">
      <c r="A49" s="17">
        <v>45</v>
      </c>
      <c r="B49" s="18"/>
      <c r="C49" s="19"/>
      <c r="D49" s="19"/>
      <c r="E49" s="19"/>
      <c r="F49" s="20"/>
      <c r="G49" s="18"/>
      <c r="H49" s="18"/>
      <c r="I49" s="21"/>
      <c r="J49" s="28"/>
      <c r="K49" s="28"/>
      <c r="L49" s="6"/>
    </row>
    <row r="50" spans="1:12" x14ac:dyDescent="0.45">
      <c r="A50" s="17">
        <v>46</v>
      </c>
      <c r="B50" s="18"/>
      <c r="C50" s="19"/>
      <c r="D50" s="19"/>
      <c r="E50" s="19"/>
      <c r="F50" s="20"/>
      <c r="G50" s="18"/>
      <c r="H50" s="18"/>
      <c r="I50" s="21"/>
      <c r="J50" s="28"/>
      <c r="K50" s="28"/>
      <c r="L50" s="6"/>
    </row>
    <row r="51" spans="1:12" x14ac:dyDescent="0.45">
      <c r="A51" s="17">
        <v>47</v>
      </c>
      <c r="B51" s="18"/>
      <c r="C51" s="19"/>
      <c r="D51" s="19"/>
      <c r="E51" s="19"/>
      <c r="F51" s="20"/>
      <c r="G51" s="18"/>
      <c r="H51" s="18"/>
      <c r="I51" s="21"/>
      <c r="J51" s="28"/>
      <c r="K51" s="28"/>
      <c r="L51" s="6"/>
    </row>
    <row r="52" spans="1:12" x14ac:dyDescent="0.45">
      <c r="A52" s="17">
        <v>48</v>
      </c>
      <c r="B52" s="18"/>
      <c r="C52" s="19"/>
      <c r="D52" s="19"/>
      <c r="E52" s="19"/>
      <c r="F52" s="20"/>
      <c r="G52" s="18"/>
      <c r="H52" s="18"/>
      <c r="I52" s="21"/>
      <c r="J52" s="28"/>
      <c r="K52" s="28"/>
      <c r="L52" s="6"/>
    </row>
    <row r="53" spans="1:12" x14ac:dyDescent="0.45">
      <c r="A53" s="17">
        <v>49</v>
      </c>
      <c r="B53" s="18"/>
      <c r="C53" s="19"/>
      <c r="D53" s="19"/>
      <c r="E53" s="19"/>
      <c r="F53" s="20"/>
      <c r="G53" s="18"/>
      <c r="H53" s="18"/>
      <c r="I53" s="21"/>
      <c r="J53" s="28"/>
      <c r="K53" s="28"/>
      <c r="L53" s="6"/>
    </row>
    <row r="54" spans="1:12" x14ac:dyDescent="0.45">
      <c r="A54" s="17">
        <v>50</v>
      </c>
      <c r="B54" s="18"/>
      <c r="C54" s="19"/>
      <c r="D54" s="19"/>
      <c r="E54" s="19"/>
      <c r="F54" s="20"/>
      <c r="G54" s="18"/>
      <c r="H54" s="18"/>
      <c r="I54" s="21"/>
      <c r="J54" s="28"/>
      <c r="K54" s="28"/>
      <c r="L54" s="6"/>
    </row>
    <row r="55" spans="1:12" x14ac:dyDescent="0.45">
      <c r="A55" s="17">
        <v>51</v>
      </c>
      <c r="B55" s="18"/>
      <c r="C55" s="19"/>
      <c r="D55" s="19"/>
      <c r="E55" s="19"/>
      <c r="F55" s="20"/>
      <c r="G55" s="18"/>
      <c r="H55" s="18"/>
      <c r="I55" s="21"/>
      <c r="J55" s="28"/>
      <c r="K55" s="28"/>
      <c r="L55" s="6"/>
    </row>
    <row r="56" spans="1:12" x14ac:dyDescent="0.45">
      <c r="A56" s="17">
        <v>52</v>
      </c>
      <c r="B56" s="17"/>
      <c r="C56" s="17"/>
      <c r="D56" s="17"/>
      <c r="E56" s="17"/>
      <c r="F56" s="20"/>
      <c r="G56" s="18"/>
      <c r="H56" s="18"/>
      <c r="I56" s="21"/>
      <c r="J56" s="28"/>
      <c r="K56" s="28"/>
      <c r="L56" s="6"/>
    </row>
    <row r="57" spans="1:12" x14ac:dyDescent="0.45">
      <c r="A57" s="17">
        <v>53</v>
      </c>
      <c r="B57" s="17"/>
      <c r="C57" s="17"/>
      <c r="D57" s="17"/>
      <c r="E57" s="17"/>
      <c r="F57" s="20"/>
      <c r="G57" s="18"/>
      <c r="H57" s="18"/>
      <c r="I57" s="21"/>
      <c r="J57" s="28"/>
      <c r="K57" s="28"/>
      <c r="L57" s="6"/>
    </row>
    <row r="58" spans="1:12" x14ac:dyDescent="0.45">
      <c r="A58" s="17">
        <v>54</v>
      </c>
      <c r="B58" s="17"/>
      <c r="C58" s="17"/>
      <c r="D58" s="17"/>
      <c r="E58" s="17"/>
      <c r="F58" s="20"/>
      <c r="G58" s="18"/>
      <c r="H58" s="18"/>
      <c r="I58" s="21"/>
      <c r="J58" s="28"/>
      <c r="K58" s="28"/>
      <c r="L58" s="6"/>
    </row>
    <row r="59" spans="1:12" x14ac:dyDescent="0.45">
      <c r="A59" s="17">
        <v>55</v>
      </c>
      <c r="B59" s="17"/>
      <c r="C59" s="17"/>
      <c r="D59" s="17"/>
      <c r="E59" s="17"/>
      <c r="F59" s="20"/>
      <c r="G59" s="18"/>
      <c r="H59" s="18"/>
      <c r="I59" s="21"/>
      <c r="J59" s="28"/>
      <c r="K59" s="28"/>
      <c r="L59" s="6"/>
    </row>
    <row r="60" spans="1:12" x14ac:dyDescent="0.45">
      <c r="A60" s="17">
        <v>56</v>
      </c>
      <c r="B60" s="17"/>
      <c r="C60" s="17"/>
      <c r="D60" s="17"/>
      <c r="E60" s="17"/>
      <c r="F60" s="20"/>
      <c r="G60" s="18"/>
      <c r="H60" s="18"/>
      <c r="I60" s="21"/>
      <c r="J60" s="28"/>
      <c r="K60" s="28"/>
      <c r="L60" s="6"/>
    </row>
    <row r="61" spans="1:12" x14ac:dyDescent="0.45">
      <c r="A61" s="17">
        <v>57</v>
      </c>
      <c r="B61" s="17"/>
      <c r="C61" s="17"/>
      <c r="D61" s="17"/>
      <c r="E61" s="17"/>
      <c r="F61" s="20"/>
      <c r="G61" s="18"/>
      <c r="H61" s="18"/>
      <c r="I61" s="21"/>
      <c r="J61" s="28"/>
      <c r="K61" s="28"/>
      <c r="L61" s="6"/>
    </row>
    <row r="62" spans="1:12" x14ac:dyDescent="0.45">
      <c r="A62" s="17">
        <v>58</v>
      </c>
      <c r="B62" s="17"/>
      <c r="C62" s="17"/>
      <c r="D62" s="17"/>
      <c r="E62" s="17"/>
      <c r="F62" s="20"/>
      <c r="G62" s="18"/>
      <c r="H62" s="18"/>
      <c r="I62" s="21"/>
      <c r="J62" s="28"/>
      <c r="K62" s="28"/>
      <c r="L62" s="6"/>
    </row>
    <row r="63" spans="1:12" x14ac:dyDescent="0.45">
      <c r="A63" s="17">
        <v>59</v>
      </c>
      <c r="B63" s="17"/>
      <c r="C63" s="17"/>
      <c r="D63" s="17"/>
      <c r="E63" s="17"/>
      <c r="F63" s="20"/>
      <c r="G63" s="18"/>
      <c r="H63" s="18"/>
      <c r="I63" s="21"/>
      <c r="J63" s="28"/>
      <c r="K63" s="28"/>
      <c r="L63" s="6"/>
    </row>
    <row r="64" spans="1:12" x14ac:dyDescent="0.45">
      <c r="A64" s="17">
        <v>60</v>
      </c>
      <c r="B64" s="17"/>
      <c r="C64" s="17"/>
      <c r="D64" s="17"/>
      <c r="E64" s="17"/>
      <c r="F64" s="20"/>
      <c r="G64" s="18"/>
      <c r="H64" s="18"/>
      <c r="I64" s="21"/>
      <c r="J64" s="28"/>
      <c r="K64" s="28"/>
      <c r="L64" s="6"/>
    </row>
    <row r="65" spans="1:12" x14ac:dyDescent="0.45">
      <c r="A65" s="17">
        <v>61</v>
      </c>
      <c r="B65" s="17"/>
      <c r="C65" s="17"/>
      <c r="D65" s="17"/>
      <c r="E65" s="17"/>
      <c r="F65" s="20"/>
      <c r="G65" s="18"/>
      <c r="H65" s="18"/>
      <c r="I65" s="21"/>
      <c r="J65" s="28"/>
      <c r="K65" s="28"/>
      <c r="L65" s="6"/>
    </row>
    <row r="66" spans="1:12" x14ac:dyDescent="0.45">
      <c r="A66" s="17">
        <v>62</v>
      </c>
      <c r="B66" s="17"/>
      <c r="C66" s="17"/>
      <c r="D66" s="17"/>
      <c r="E66" s="17"/>
      <c r="F66" s="20"/>
      <c r="G66" s="18"/>
      <c r="H66" s="18"/>
      <c r="I66" s="21"/>
      <c r="J66" s="28"/>
      <c r="K66" s="28"/>
      <c r="L66" s="6"/>
    </row>
    <row r="67" spans="1:12" x14ac:dyDescent="0.45">
      <c r="A67" s="17">
        <v>63</v>
      </c>
      <c r="B67" s="17"/>
      <c r="C67" s="17"/>
      <c r="D67" s="17"/>
      <c r="E67" s="17"/>
      <c r="F67" s="20"/>
      <c r="G67" s="18"/>
      <c r="H67" s="18"/>
      <c r="I67" s="21"/>
      <c r="J67" s="28"/>
      <c r="K67" s="28"/>
      <c r="L67" s="6"/>
    </row>
    <row r="68" spans="1:12" x14ac:dyDescent="0.45">
      <c r="A68" s="17">
        <v>64</v>
      </c>
      <c r="B68" s="17"/>
      <c r="C68" s="17"/>
      <c r="D68" s="17"/>
      <c r="E68" s="17"/>
      <c r="F68" s="20"/>
      <c r="G68" s="18"/>
      <c r="H68" s="18"/>
      <c r="I68" s="21"/>
      <c r="J68" s="28"/>
      <c r="K68" s="28"/>
      <c r="L68" s="6"/>
    </row>
    <row r="69" spans="1:12" x14ac:dyDescent="0.45">
      <c r="A69" s="17">
        <v>65</v>
      </c>
      <c r="B69" s="17"/>
      <c r="C69" s="17"/>
      <c r="D69" s="17"/>
      <c r="E69" s="17"/>
      <c r="F69" s="20"/>
      <c r="G69" s="18"/>
      <c r="H69" s="18"/>
      <c r="I69" s="21"/>
      <c r="J69" s="28"/>
      <c r="K69" s="28"/>
      <c r="L69" s="6"/>
    </row>
    <row r="70" spans="1:12" x14ac:dyDescent="0.45">
      <c r="A70" s="17">
        <v>66</v>
      </c>
      <c r="B70" s="17"/>
      <c r="C70" s="17"/>
      <c r="D70" s="17"/>
      <c r="E70" s="17"/>
      <c r="F70" s="20"/>
      <c r="G70" s="18"/>
      <c r="H70" s="18"/>
      <c r="I70" s="21"/>
      <c r="J70" s="28"/>
      <c r="K70" s="28"/>
      <c r="L70" s="6"/>
    </row>
    <row r="71" spans="1:12" x14ac:dyDescent="0.45">
      <c r="A71" s="17">
        <v>67</v>
      </c>
      <c r="B71" s="17"/>
      <c r="C71" s="17"/>
      <c r="D71" s="17"/>
      <c r="E71" s="17"/>
      <c r="F71" s="20"/>
      <c r="G71" s="18"/>
      <c r="H71" s="18"/>
      <c r="I71" s="21"/>
      <c r="J71" s="28"/>
      <c r="K71" s="28"/>
      <c r="L71" s="6"/>
    </row>
    <row r="72" spans="1:12" x14ac:dyDescent="0.45">
      <c r="A72" s="17">
        <v>68</v>
      </c>
      <c r="B72" s="17"/>
      <c r="C72" s="17"/>
      <c r="D72" s="17"/>
      <c r="E72" s="17"/>
      <c r="F72" s="20"/>
      <c r="G72" s="18"/>
      <c r="H72" s="18"/>
      <c r="I72" s="21"/>
      <c r="J72" s="28"/>
      <c r="K72" s="28"/>
      <c r="L72" s="6"/>
    </row>
    <row r="73" spans="1:12" x14ac:dyDescent="0.45">
      <c r="A73" s="17">
        <v>69</v>
      </c>
      <c r="B73" s="17"/>
      <c r="C73" s="17"/>
      <c r="D73" s="17"/>
      <c r="E73" s="17"/>
      <c r="F73" s="20"/>
      <c r="G73" s="18"/>
      <c r="H73" s="18"/>
      <c r="I73" s="21"/>
      <c r="J73" s="28"/>
      <c r="K73" s="28"/>
      <c r="L73" s="6"/>
    </row>
    <row r="74" spans="1:12" x14ac:dyDescent="0.45">
      <c r="A74" s="17">
        <v>70</v>
      </c>
      <c r="B74" s="17"/>
      <c r="C74" s="17"/>
      <c r="D74" s="17"/>
      <c r="E74" s="17"/>
      <c r="F74" s="20"/>
      <c r="G74" s="18"/>
      <c r="H74" s="18"/>
      <c r="I74" s="21"/>
      <c r="J74" s="28"/>
      <c r="K74" s="28"/>
      <c r="L74" s="6"/>
    </row>
    <row r="75" spans="1:12" x14ac:dyDescent="0.45">
      <c r="A75" s="17">
        <v>71</v>
      </c>
      <c r="B75" s="17"/>
      <c r="C75" s="17"/>
      <c r="D75" s="17"/>
      <c r="E75" s="17"/>
      <c r="F75" s="20"/>
      <c r="G75" s="18"/>
      <c r="H75" s="18"/>
      <c r="I75" s="21"/>
      <c r="J75" s="28"/>
      <c r="K75" s="28"/>
      <c r="L75" s="6"/>
    </row>
    <row r="76" spans="1:12" x14ac:dyDescent="0.45">
      <c r="A76" s="17">
        <v>72</v>
      </c>
      <c r="B76" s="17"/>
      <c r="C76" s="17"/>
      <c r="D76" s="17"/>
      <c r="E76" s="17"/>
      <c r="F76" s="20"/>
      <c r="G76" s="18"/>
      <c r="H76" s="18"/>
      <c r="I76" s="21"/>
      <c r="J76" s="28"/>
      <c r="K76" s="28"/>
      <c r="L76" s="6"/>
    </row>
    <row r="77" spans="1:12" x14ac:dyDescent="0.45">
      <c r="A77" s="17">
        <v>73</v>
      </c>
      <c r="B77" s="17"/>
      <c r="C77" s="17"/>
      <c r="D77" s="17"/>
      <c r="E77" s="17"/>
      <c r="F77" s="20"/>
      <c r="G77" s="18"/>
      <c r="H77" s="18"/>
      <c r="I77" s="21"/>
      <c r="J77" s="28"/>
      <c r="K77" s="28"/>
      <c r="L77" s="6"/>
    </row>
    <row r="78" spans="1:12" x14ac:dyDescent="0.45">
      <c r="A78" s="17">
        <v>74</v>
      </c>
      <c r="B78" s="17"/>
      <c r="C78" s="17"/>
      <c r="D78" s="17"/>
      <c r="E78" s="17"/>
      <c r="F78" s="20"/>
      <c r="G78" s="18"/>
      <c r="H78" s="18"/>
      <c r="I78" s="21"/>
      <c r="J78" s="28"/>
      <c r="K78" s="28"/>
      <c r="L78" s="6"/>
    </row>
    <row r="79" spans="1:12" x14ac:dyDescent="0.45">
      <c r="A79" s="17">
        <v>75</v>
      </c>
      <c r="B79" s="17"/>
      <c r="C79" s="17"/>
      <c r="D79" s="17"/>
      <c r="E79" s="17"/>
      <c r="F79" s="20"/>
      <c r="G79" s="18"/>
      <c r="H79" s="18"/>
      <c r="I79" s="21"/>
      <c r="J79" s="28"/>
      <c r="K79" s="28"/>
      <c r="L79" s="6"/>
    </row>
    <row r="80" spans="1:12" x14ac:dyDescent="0.45">
      <c r="A80" s="17">
        <v>76</v>
      </c>
      <c r="B80" s="17"/>
      <c r="C80" s="17"/>
      <c r="D80" s="17"/>
      <c r="E80" s="17"/>
      <c r="F80" s="20"/>
      <c r="G80" s="18"/>
      <c r="H80" s="18"/>
      <c r="I80" s="21"/>
      <c r="J80" s="28"/>
      <c r="K80" s="28"/>
      <c r="L80" s="6"/>
    </row>
    <row r="81" spans="1:12" x14ac:dyDescent="0.45">
      <c r="A81" s="17">
        <v>77</v>
      </c>
      <c r="B81" s="17"/>
      <c r="C81" s="17"/>
      <c r="D81" s="17"/>
      <c r="E81" s="17"/>
      <c r="F81" s="20"/>
      <c r="G81" s="18"/>
      <c r="H81" s="18"/>
      <c r="I81" s="21"/>
      <c r="J81" s="28"/>
      <c r="K81" s="28"/>
      <c r="L81" s="6"/>
    </row>
    <row r="82" spans="1:12" x14ac:dyDescent="0.45">
      <c r="A82" s="17">
        <v>78</v>
      </c>
      <c r="B82" s="17"/>
      <c r="C82" s="17"/>
      <c r="D82" s="17"/>
      <c r="E82" s="17"/>
      <c r="F82" s="20"/>
      <c r="G82" s="18"/>
      <c r="H82" s="18"/>
      <c r="I82" s="21"/>
      <c r="J82" s="28"/>
      <c r="K82" s="28"/>
      <c r="L82" s="6"/>
    </row>
    <row r="83" spans="1:12" x14ac:dyDescent="0.45">
      <c r="A83" s="17">
        <v>79</v>
      </c>
      <c r="B83" s="17"/>
      <c r="C83" s="17"/>
      <c r="D83" s="17"/>
      <c r="E83" s="17"/>
      <c r="F83" s="20"/>
      <c r="G83" s="18"/>
      <c r="H83" s="18"/>
      <c r="I83" s="21"/>
      <c r="J83" s="28"/>
      <c r="K83" s="28"/>
      <c r="L83" s="6"/>
    </row>
    <row r="84" spans="1:12" x14ac:dyDescent="0.45">
      <c r="A84" s="17">
        <v>80</v>
      </c>
      <c r="B84" s="17"/>
      <c r="C84" s="17"/>
      <c r="D84" s="17"/>
      <c r="E84" s="17"/>
      <c r="F84" s="20"/>
      <c r="G84" s="18"/>
      <c r="H84" s="18"/>
      <c r="I84" s="21"/>
      <c r="J84" s="28"/>
      <c r="K84" s="28"/>
      <c r="L84" s="6"/>
    </row>
    <row r="85" spans="1:12" x14ac:dyDescent="0.45">
      <c r="A85" s="17">
        <v>81</v>
      </c>
      <c r="B85" s="17"/>
      <c r="C85" s="17"/>
      <c r="D85" s="17"/>
      <c r="E85" s="17"/>
      <c r="F85" s="20"/>
      <c r="G85" s="18"/>
      <c r="H85" s="18"/>
      <c r="I85" s="21"/>
      <c r="J85" s="28"/>
      <c r="K85" s="28"/>
      <c r="L85" s="6"/>
    </row>
    <row r="86" spans="1:12" x14ac:dyDescent="0.45">
      <c r="A86" s="17">
        <v>82</v>
      </c>
      <c r="B86" s="17"/>
      <c r="C86" s="17"/>
      <c r="D86" s="17"/>
      <c r="E86" s="17"/>
      <c r="F86" s="20"/>
      <c r="G86" s="18"/>
      <c r="H86" s="18"/>
      <c r="I86" s="21"/>
      <c r="J86" s="28"/>
      <c r="K86" s="28"/>
      <c r="L86" s="6"/>
    </row>
    <row r="87" spans="1:12" x14ac:dyDescent="0.45">
      <c r="A87" s="17">
        <v>83</v>
      </c>
      <c r="B87" s="17"/>
      <c r="C87" s="17"/>
      <c r="D87" s="17"/>
      <c r="E87" s="17"/>
      <c r="F87" s="20"/>
      <c r="G87" s="18"/>
      <c r="H87" s="18"/>
      <c r="I87" s="21"/>
      <c r="J87" s="28"/>
      <c r="K87" s="28"/>
      <c r="L87" s="6"/>
    </row>
    <row r="88" spans="1:12" x14ac:dyDescent="0.45">
      <c r="A88" s="17">
        <v>84</v>
      </c>
      <c r="B88" s="17"/>
      <c r="C88" s="17"/>
      <c r="D88" s="17"/>
      <c r="E88" s="17"/>
      <c r="F88" s="20"/>
      <c r="G88" s="18"/>
      <c r="H88" s="18"/>
      <c r="I88" s="21"/>
      <c r="J88" s="28"/>
      <c r="K88" s="28"/>
      <c r="L88" s="6"/>
    </row>
    <row r="89" spans="1:12" x14ac:dyDescent="0.45">
      <c r="A89" s="17">
        <v>85</v>
      </c>
      <c r="B89" s="17"/>
      <c r="C89" s="17"/>
      <c r="D89" s="17"/>
      <c r="E89" s="17"/>
      <c r="F89" s="20"/>
      <c r="G89" s="18"/>
      <c r="H89" s="18"/>
      <c r="I89" s="21"/>
      <c r="J89" s="28"/>
      <c r="K89" s="28"/>
      <c r="L89" s="6"/>
    </row>
    <row r="90" spans="1:12" x14ac:dyDescent="0.45">
      <c r="A90" s="17">
        <v>86</v>
      </c>
      <c r="B90" s="17"/>
      <c r="C90" s="17"/>
      <c r="D90" s="17"/>
      <c r="E90" s="17"/>
      <c r="F90" s="20"/>
      <c r="G90" s="18"/>
      <c r="H90" s="18"/>
      <c r="I90" s="21"/>
      <c r="J90" s="28"/>
      <c r="K90" s="28"/>
      <c r="L90" s="6"/>
    </row>
    <row r="91" spans="1:12" x14ac:dyDescent="0.45">
      <c r="A91" s="17">
        <v>87</v>
      </c>
      <c r="B91" s="17"/>
      <c r="C91" s="17"/>
      <c r="D91" s="17"/>
      <c r="E91" s="17"/>
      <c r="F91" s="20"/>
      <c r="G91" s="18"/>
      <c r="H91" s="18"/>
      <c r="I91" s="21"/>
      <c r="J91" s="28"/>
      <c r="K91" s="28"/>
      <c r="L91" s="6"/>
    </row>
    <row r="92" spans="1:12" x14ac:dyDescent="0.45">
      <c r="A92" s="17">
        <v>88</v>
      </c>
      <c r="B92" s="17"/>
      <c r="C92" s="17"/>
      <c r="D92" s="17"/>
      <c r="E92" s="17"/>
      <c r="F92" s="20"/>
      <c r="G92" s="18"/>
      <c r="H92" s="18"/>
      <c r="I92" s="21"/>
      <c r="J92" s="28"/>
      <c r="K92" s="28"/>
      <c r="L92" s="6"/>
    </row>
    <row r="93" spans="1:12" x14ac:dyDescent="0.45">
      <c r="A93" s="17">
        <v>89</v>
      </c>
      <c r="B93" s="17"/>
      <c r="C93" s="17"/>
      <c r="D93" s="17"/>
      <c r="E93" s="17"/>
      <c r="F93" s="20"/>
      <c r="G93" s="18"/>
      <c r="H93" s="18"/>
      <c r="I93" s="21"/>
      <c r="J93" s="28"/>
      <c r="K93" s="28"/>
      <c r="L93" s="6"/>
    </row>
    <row r="94" spans="1:12" x14ac:dyDescent="0.45">
      <c r="A94" s="17">
        <v>90</v>
      </c>
      <c r="B94" s="17"/>
      <c r="C94" s="17"/>
      <c r="D94" s="17"/>
      <c r="E94" s="17"/>
      <c r="F94" s="20"/>
      <c r="G94" s="18"/>
      <c r="H94" s="18"/>
      <c r="I94" s="21"/>
      <c r="J94" s="28"/>
      <c r="K94" s="28"/>
      <c r="L94" s="6"/>
    </row>
    <row r="95" spans="1:12" x14ac:dyDescent="0.45">
      <c r="A95" s="17">
        <v>91</v>
      </c>
      <c r="B95" s="17"/>
      <c r="C95" s="17"/>
      <c r="D95" s="17"/>
      <c r="E95" s="17"/>
      <c r="F95" s="20"/>
      <c r="G95" s="18"/>
      <c r="H95" s="18"/>
      <c r="I95" s="21"/>
      <c r="J95" s="28"/>
      <c r="K95" s="28"/>
      <c r="L95" s="6"/>
    </row>
    <row r="96" spans="1:12" x14ac:dyDescent="0.45">
      <c r="A96" s="17">
        <v>92</v>
      </c>
      <c r="B96" s="17"/>
      <c r="C96" s="17"/>
      <c r="D96" s="17"/>
      <c r="E96" s="17"/>
      <c r="F96" s="20"/>
      <c r="G96" s="18"/>
      <c r="H96" s="18"/>
      <c r="I96" s="21"/>
      <c r="J96" s="28"/>
      <c r="K96" s="28"/>
      <c r="L96" s="6"/>
    </row>
    <row r="97" spans="1:12" x14ac:dyDescent="0.45">
      <c r="A97" s="17">
        <v>93</v>
      </c>
      <c r="B97" s="17"/>
      <c r="C97" s="17"/>
      <c r="D97" s="17"/>
      <c r="E97" s="17"/>
      <c r="F97" s="20"/>
      <c r="G97" s="18"/>
      <c r="H97" s="18"/>
      <c r="I97" s="21"/>
      <c r="J97" s="28"/>
      <c r="K97" s="28"/>
      <c r="L97" s="6"/>
    </row>
    <row r="98" spans="1:12" x14ac:dyDescent="0.45">
      <c r="A98" s="17">
        <v>94</v>
      </c>
      <c r="B98" s="17"/>
      <c r="C98" s="17"/>
      <c r="D98" s="17"/>
      <c r="E98" s="17"/>
      <c r="F98" s="20"/>
      <c r="G98" s="18"/>
      <c r="H98" s="18"/>
      <c r="I98" s="21"/>
      <c r="J98" s="28"/>
      <c r="K98" s="28"/>
      <c r="L98" s="6"/>
    </row>
    <row r="99" spans="1:12" x14ac:dyDescent="0.45">
      <c r="A99" s="17">
        <v>95</v>
      </c>
      <c r="B99" s="17"/>
      <c r="C99" s="17"/>
      <c r="D99" s="17"/>
      <c r="E99" s="17"/>
      <c r="F99" s="20"/>
      <c r="G99" s="18"/>
      <c r="H99" s="18"/>
      <c r="I99" s="21"/>
      <c r="J99" s="28"/>
      <c r="K99" s="28"/>
      <c r="L99" s="6"/>
    </row>
    <row r="100" spans="1:12" x14ac:dyDescent="0.45">
      <c r="A100" s="17">
        <v>96</v>
      </c>
      <c r="B100" s="17"/>
      <c r="C100" s="17"/>
      <c r="D100" s="17"/>
      <c r="E100" s="17"/>
      <c r="F100" s="20"/>
      <c r="G100" s="18"/>
      <c r="H100" s="18"/>
      <c r="I100" s="21"/>
      <c r="J100" s="28"/>
      <c r="K100" s="28"/>
      <c r="L100" s="6"/>
    </row>
    <row r="101" spans="1:12" x14ac:dyDescent="0.45">
      <c r="A101" s="17">
        <v>97</v>
      </c>
      <c r="B101" s="17"/>
      <c r="C101" s="17"/>
      <c r="D101" s="17"/>
      <c r="E101" s="17"/>
      <c r="F101" s="20"/>
      <c r="G101" s="18"/>
      <c r="H101" s="18"/>
      <c r="I101" s="21"/>
      <c r="J101" s="28"/>
      <c r="K101" s="28"/>
      <c r="L101" s="6"/>
    </row>
    <row r="102" spans="1:12" x14ac:dyDescent="0.45">
      <c r="A102" s="17">
        <v>98</v>
      </c>
      <c r="B102" s="17"/>
      <c r="C102" s="17"/>
      <c r="D102" s="17"/>
      <c r="E102" s="17"/>
      <c r="F102" s="20"/>
      <c r="G102" s="18"/>
      <c r="H102" s="18"/>
      <c r="I102" s="21"/>
      <c r="J102" s="28"/>
      <c r="K102" s="28"/>
      <c r="L102" s="6"/>
    </row>
    <row r="103" spans="1:12" x14ac:dyDescent="0.45">
      <c r="A103" s="17">
        <v>99</v>
      </c>
      <c r="B103" s="17"/>
      <c r="C103" s="17"/>
      <c r="D103" s="17"/>
      <c r="E103" s="17"/>
      <c r="F103" s="20"/>
      <c r="G103" s="18"/>
      <c r="H103" s="18"/>
      <c r="I103" s="21"/>
      <c r="J103" s="28"/>
      <c r="K103" s="28"/>
      <c r="L103" s="6"/>
    </row>
    <row r="104" spans="1:12" x14ac:dyDescent="0.45">
      <c r="A104" s="17">
        <v>100</v>
      </c>
      <c r="B104" s="17"/>
      <c r="C104" s="17"/>
      <c r="D104" s="17"/>
      <c r="E104" s="17"/>
      <c r="F104" s="20"/>
      <c r="G104" s="18"/>
      <c r="H104" s="18"/>
      <c r="I104" s="21"/>
      <c r="J104" s="28"/>
      <c r="K104" s="28"/>
      <c r="L104" s="6"/>
    </row>
    <row r="105" spans="1:12" x14ac:dyDescent="0.45">
      <c r="A105" s="17">
        <v>101</v>
      </c>
      <c r="B105" s="17"/>
      <c r="C105" s="17"/>
      <c r="D105" s="17"/>
      <c r="E105" s="17"/>
      <c r="F105" s="20"/>
      <c r="G105" s="18"/>
      <c r="H105" s="18"/>
      <c r="I105" s="21"/>
      <c r="J105" s="28"/>
      <c r="K105" s="28"/>
      <c r="L105" s="6"/>
    </row>
    <row r="106" spans="1:12" x14ac:dyDescent="0.45">
      <c r="A106" s="17">
        <v>102</v>
      </c>
      <c r="B106" s="17"/>
      <c r="C106" s="17"/>
      <c r="D106" s="17"/>
      <c r="E106" s="17"/>
      <c r="F106" s="20"/>
      <c r="G106" s="18"/>
      <c r="H106" s="18"/>
      <c r="I106" s="21"/>
      <c r="J106" s="28"/>
      <c r="K106" s="28"/>
      <c r="L106" s="6"/>
    </row>
    <row r="107" spans="1:12" x14ac:dyDescent="0.45">
      <c r="A107" s="17">
        <v>103</v>
      </c>
      <c r="B107" s="17"/>
      <c r="C107" s="17"/>
      <c r="D107" s="17"/>
      <c r="E107" s="17"/>
      <c r="F107" s="20"/>
      <c r="G107" s="18"/>
      <c r="H107" s="18"/>
      <c r="I107" s="21"/>
      <c r="J107" s="28"/>
      <c r="K107" s="28"/>
      <c r="L107" s="6"/>
    </row>
    <row r="108" spans="1:12" x14ac:dyDescent="0.45">
      <c r="A108" s="17">
        <v>104</v>
      </c>
      <c r="B108" s="17"/>
      <c r="C108" s="17"/>
      <c r="D108" s="17"/>
      <c r="E108" s="17"/>
      <c r="F108" s="20"/>
      <c r="G108" s="18"/>
      <c r="H108" s="18"/>
      <c r="I108" s="21"/>
      <c r="J108" s="28"/>
      <c r="K108" s="28"/>
      <c r="L108" s="6"/>
    </row>
    <row r="109" spans="1:12" x14ac:dyDescent="0.45">
      <c r="A109" s="17">
        <v>105</v>
      </c>
      <c r="B109" s="17"/>
      <c r="C109" s="17"/>
      <c r="D109" s="17"/>
      <c r="E109" s="17"/>
      <c r="F109" s="20"/>
      <c r="G109" s="18"/>
      <c r="H109" s="18"/>
      <c r="I109" s="21"/>
      <c r="J109" s="28"/>
      <c r="K109" s="28"/>
      <c r="L109" s="6"/>
    </row>
    <row r="110" spans="1:12" x14ac:dyDescent="0.45">
      <c r="A110" s="17">
        <v>106</v>
      </c>
      <c r="B110" s="17"/>
      <c r="C110" s="17"/>
      <c r="D110" s="17"/>
      <c r="E110" s="17"/>
      <c r="F110" s="20"/>
      <c r="G110" s="18"/>
      <c r="H110" s="18"/>
      <c r="I110" s="21"/>
      <c r="J110" s="28"/>
      <c r="K110" s="28"/>
      <c r="L110" s="6"/>
    </row>
    <row r="111" spans="1:12" x14ac:dyDescent="0.45">
      <c r="A111" s="17">
        <v>107</v>
      </c>
      <c r="B111" s="17"/>
      <c r="C111" s="17"/>
      <c r="D111" s="17"/>
      <c r="E111" s="17"/>
      <c r="F111" s="20"/>
      <c r="G111" s="18"/>
      <c r="H111" s="18"/>
      <c r="I111" s="21"/>
      <c r="J111" s="28"/>
      <c r="K111" s="28"/>
      <c r="L111" s="6"/>
    </row>
    <row r="112" spans="1:12" x14ac:dyDescent="0.45">
      <c r="A112" s="17">
        <v>108</v>
      </c>
      <c r="B112" s="17"/>
      <c r="C112" s="17"/>
      <c r="D112" s="17"/>
      <c r="E112" s="17"/>
      <c r="F112" s="20"/>
      <c r="G112" s="18"/>
      <c r="H112" s="18"/>
      <c r="I112" s="21"/>
      <c r="J112" s="28"/>
      <c r="K112" s="28"/>
      <c r="L112" s="6"/>
    </row>
    <row r="113" spans="1:12" x14ac:dyDescent="0.45">
      <c r="A113" s="17">
        <v>109</v>
      </c>
      <c r="B113" s="17"/>
      <c r="C113" s="17"/>
      <c r="D113" s="17"/>
      <c r="E113" s="17"/>
      <c r="F113" s="20"/>
      <c r="G113" s="18"/>
      <c r="H113" s="18"/>
      <c r="I113" s="21"/>
      <c r="J113" s="28"/>
      <c r="K113" s="28"/>
      <c r="L113" s="6"/>
    </row>
    <row r="114" spans="1:12" x14ac:dyDescent="0.45">
      <c r="A114" s="17">
        <v>110</v>
      </c>
      <c r="B114" s="17"/>
      <c r="C114" s="17"/>
      <c r="D114" s="17"/>
      <c r="E114" s="17"/>
      <c r="F114" s="20"/>
      <c r="G114" s="18"/>
      <c r="H114" s="18"/>
      <c r="I114" s="21"/>
      <c r="J114" s="28"/>
      <c r="K114" s="28"/>
      <c r="L114" s="6"/>
    </row>
  </sheetData>
  <pageMargins left="0.2" right="0.2" top="0.5" bottom="0.5" header="0.3" footer="0.3"/>
  <pageSetup orientation="portrait" r:id="rId1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tabSelected="1" topLeftCell="A3" workbookViewId="0">
      <selection activeCell="H10" sqref="H10"/>
    </sheetView>
  </sheetViews>
  <sheetFormatPr defaultRowHeight="14.25" x14ac:dyDescent="0.45"/>
  <cols>
    <col min="1" max="1" width="5" customWidth="1"/>
    <col min="2" max="2" width="4.73046875" customWidth="1"/>
    <col min="3" max="3" width="17.86328125" customWidth="1"/>
    <col min="4" max="4" width="18.86328125" customWidth="1"/>
    <col min="5" max="5" width="20.3984375" customWidth="1"/>
    <col min="6" max="6" width="9.265625" bestFit="1" customWidth="1"/>
    <col min="8" max="8" width="6.86328125" customWidth="1"/>
    <col min="12" max="12" width="25" customWidth="1"/>
  </cols>
  <sheetData>
    <row r="1" spans="1:23" ht="17.649999999999999" x14ac:dyDescent="0.5">
      <c r="B1" s="166" t="s">
        <v>140</v>
      </c>
      <c r="C1" s="167"/>
      <c r="F1" s="2"/>
      <c r="G1" s="3"/>
      <c r="H1" s="3"/>
      <c r="I1" s="4" t="s">
        <v>105</v>
      </c>
      <c r="J1" s="5"/>
      <c r="K1" s="5"/>
      <c r="M1" s="29" t="s">
        <v>23</v>
      </c>
      <c r="T1" s="29" t="s">
        <v>24</v>
      </c>
      <c r="U1" s="30"/>
      <c r="V1" s="29" t="s">
        <v>25</v>
      </c>
      <c r="W1" s="30"/>
    </row>
    <row r="2" spans="1:23" ht="15.4" x14ac:dyDescent="0.45">
      <c r="A2" s="6"/>
      <c r="B2" s="165" t="s">
        <v>101</v>
      </c>
      <c r="C2" s="165"/>
      <c r="E2" s="9" t="s">
        <v>57</v>
      </c>
      <c r="F2" s="82">
        <v>20</v>
      </c>
      <c r="H2" s="7"/>
      <c r="I2" s="81" t="s">
        <v>22</v>
      </c>
      <c r="J2" s="8"/>
      <c r="K2" s="8"/>
      <c r="L2" s="6"/>
      <c r="M2" s="29" t="s">
        <v>26</v>
      </c>
      <c r="Q2" s="31">
        <v>24</v>
      </c>
      <c r="T2" s="32" t="s">
        <v>27</v>
      </c>
      <c r="U2" s="33">
        <v>0.4</v>
      </c>
      <c r="V2" s="34">
        <f>Q6*0.4</f>
        <v>67.2</v>
      </c>
    </row>
    <row r="3" spans="1:23" ht="15.4" x14ac:dyDescent="0.45">
      <c r="A3" s="6"/>
      <c r="C3" s="9" t="s">
        <v>59</v>
      </c>
      <c r="D3" s="130"/>
      <c r="E3" s="9" t="s">
        <v>0</v>
      </c>
      <c r="F3" s="129"/>
      <c r="G3" s="7"/>
      <c r="H3" s="7"/>
      <c r="I3" s="10"/>
      <c r="J3" s="8"/>
      <c r="K3" s="8"/>
      <c r="L3" s="6"/>
      <c r="M3" s="29" t="s">
        <v>28</v>
      </c>
      <c r="Q3" s="35">
        <v>10</v>
      </c>
      <c r="T3" s="36" t="s">
        <v>29</v>
      </c>
      <c r="U3" s="37">
        <v>0.3</v>
      </c>
      <c r="V3" s="38">
        <f>Q6*0.3</f>
        <v>50.4</v>
      </c>
    </row>
    <row r="4" spans="1:23" x14ac:dyDescent="0.45">
      <c r="A4" s="6"/>
      <c r="B4" s="11" t="s">
        <v>1</v>
      </c>
      <c r="C4" s="11" t="s">
        <v>2</v>
      </c>
      <c r="D4" s="11" t="s">
        <v>3</v>
      </c>
      <c r="E4" s="12" t="s">
        <v>4</v>
      </c>
      <c r="F4" s="13" t="s">
        <v>5</v>
      </c>
      <c r="G4" s="12" t="s">
        <v>6</v>
      </c>
      <c r="H4" s="12" t="s">
        <v>7</v>
      </c>
      <c r="I4" s="14" t="s">
        <v>8</v>
      </c>
      <c r="J4" s="15" t="s">
        <v>9</v>
      </c>
      <c r="K4" s="15"/>
      <c r="L4" s="16"/>
      <c r="M4" s="29" t="s">
        <v>56</v>
      </c>
      <c r="Q4" s="39">
        <f>(Q2*Q3)*0.7</f>
        <v>168</v>
      </c>
      <c r="T4" s="40" t="s">
        <v>30</v>
      </c>
      <c r="U4" s="41">
        <v>0.2</v>
      </c>
      <c r="V4" s="42">
        <f>Q6*0.2</f>
        <v>33.6</v>
      </c>
    </row>
    <row r="5" spans="1:23" x14ac:dyDescent="0.45">
      <c r="A5" s="17">
        <v>1</v>
      </c>
      <c r="B5" s="18">
        <v>1</v>
      </c>
      <c r="C5" s="17" t="s">
        <v>159</v>
      </c>
      <c r="D5" s="17" t="s">
        <v>160</v>
      </c>
      <c r="E5" s="17" t="s">
        <v>212</v>
      </c>
      <c r="F5" s="20">
        <v>16.396000000000001</v>
      </c>
      <c r="G5" s="18">
        <v>1</v>
      </c>
      <c r="H5" s="18" t="s">
        <v>560</v>
      </c>
      <c r="I5" s="21"/>
      <c r="J5" s="22" t="s">
        <v>10</v>
      </c>
      <c r="K5" s="23">
        <v>16.396000000000001</v>
      </c>
      <c r="L5" s="24" t="s">
        <v>11</v>
      </c>
      <c r="M5" s="29" t="s">
        <v>31</v>
      </c>
      <c r="Q5" s="35">
        <f>F3</f>
        <v>0</v>
      </c>
      <c r="T5" s="43" t="s">
        <v>32</v>
      </c>
      <c r="U5" s="44">
        <v>0.1</v>
      </c>
      <c r="V5" s="45">
        <f>Q6*0.1</f>
        <v>16.8</v>
      </c>
    </row>
    <row r="6" spans="1:23" x14ac:dyDescent="0.45">
      <c r="A6" s="17">
        <v>2</v>
      </c>
      <c r="B6" s="18">
        <v>2</v>
      </c>
      <c r="C6" s="19" t="s">
        <v>432</v>
      </c>
      <c r="D6" s="19" t="s">
        <v>433</v>
      </c>
      <c r="E6" s="19" t="s">
        <v>434</v>
      </c>
      <c r="F6" s="20">
        <v>16.399000000000001</v>
      </c>
      <c r="G6" s="18">
        <v>2</v>
      </c>
      <c r="H6" s="18"/>
      <c r="I6" s="21"/>
      <c r="J6" s="22" t="s">
        <v>12</v>
      </c>
      <c r="K6" s="26">
        <f>K5+1</f>
        <v>17.396000000000001</v>
      </c>
      <c r="L6" s="24" t="s">
        <v>15</v>
      </c>
      <c r="M6" s="29" t="s">
        <v>33</v>
      </c>
      <c r="Q6" s="46">
        <f>SUM(Q4:Q5)</f>
        <v>168</v>
      </c>
      <c r="U6" s="47">
        <f>SUM(U2:U5)</f>
        <v>0.99999999999999989</v>
      </c>
      <c r="V6" s="48">
        <f>SUM(V2:V5)</f>
        <v>168</v>
      </c>
    </row>
    <row r="7" spans="1:23" x14ac:dyDescent="0.45">
      <c r="A7" s="17">
        <v>3</v>
      </c>
      <c r="B7" s="18">
        <v>3</v>
      </c>
      <c r="C7" s="19" t="s">
        <v>360</v>
      </c>
      <c r="D7" s="19" t="s">
        <v>361</v>
      </c>
      <c r="E7" s="19" t="s">
        <v>578</v>
      </c>
      <c r="F7" s="20">
        <v>16.54</v>
      </c>
      <c r="G7" s="18">
        <v>3</v>
      </c>
      <c r="H7" s="18"/>
      <c r="I7" s="21"/>
      <c r="J7" s="22" t="s">
        <v>14</v>
      </c>
      <c r="K7" s="26">
        <f>K5+2</f>
        <v>18.396000000000001</v>
      </c>
      <c r="L7" s="24" t="s">
        <v>17</v>
      </c>
    </row>
    <row r="8" spans="1:23" x14ac:dyDescent="0.45">
      <c r="A8" s="17">
        <v>4</v>
      </c>
      <c r="B8" s="18">
        <v>4</v>
      </c>
      <c r="C8" s="19" t="s">
        <v>235</v>
      </c>
      <c r="D8" s="19" t="s">
        <v>236</v>
      </c>
      <c r="E8" s="27" t="s">
        <v>237</v>
      </c>
      <c r="F8" s="20">
        <v>16.637</v>
      </c>
      <c r="G8" s="18"/>
      <c r="H8" s="18"/>
      <c r="I8" s="21"/>
      <c r="J8" s="22"/>
      <c r="M8" s="49" t="s">
        <v>34</v>
      </c>
      <c r="N8" s="32"/>
      <c r="O8" s="32"/>
      <c r="P8" s="32"/>
      <c r="Q8" s="32"/>
      <c r="R8" s="32"/>
      <c r="S8" s="32"/>
      <c r="T8" s="32"/>
      <c r="U8" s="32"/>
    </row>
    <row r="9" spans="1:23" x14ac:dyDescent="0.45">
      <c r="A9" s="17">
        <v>5</v>
      </c>
      <c r="B9" s="18">
        <v>5</v>
      </c>
      <c r="C9" s="19" t="s">
        <v>220</v>
      </c>
      <c r="D9" s="19" t="s">
        <v>221</v>
      </c>
      <c r="E9" s="19" t="s">
        <v>273</v>
      </c>
      <c r="F9" s="20">
        <v>16.829999999999998</v>
      </c>
      <c r="G9" s="18"/>
      <c r="H9" s="18"/>
      <c r="I9" s="21"/>
      <c r="J9" s="28"/>
      <c r="K9" s="28">
        <v>16.896000000000001</v>
      </c>
      <c r="L9" s="6"/>
      <c r="M9" s="50" t="s">
        <v>35</v>
      </c>
      <c r="N9" s="51" t="s">
        <v>36</v>
      </c>
      <c r="O9" s="51" t="s">
        <v>37</v>
      </c>
      <c r="P9" s="51" t="s">
        <v>38</v>
      </c>
      <c r="Q9" s="51" t="s">
        <v>39</v>
      </c>
      <c r="R9" s="51" t="s">
        <v>40</v>
      </c>
      <c r="S9" s="51" t="s">
        <v>41</v>
      </c>
      <c r="T9" s="51" t="s">
        <v>42</v>
      </c>
      <c r="U9" s="51" t="s">
        <v>43</v>
      </c>
    </row>
    <row r="10" spans="1:23" x14ac:dyDescent="0.45">
      <c r="A10" s="17">
        <v>6</v>
      </c>
      <c r="B10" s="18">
        <v>6</v>
      </c>
      <c r="C10" s="19" t="s">
        <v>159</v>
      </c>
      <c r="D10" s="19" t="s">
        <v>160</v>
      </c>
      <c r="E10" s="19" t="s">
        <v>161</v>
      </c>
      <c r="F10" s="20">
        <v>16.896000000000001</v>
      </c>
      <c r="G10" s="18">
        <v>1</v>
      </c>
      <c r="H10" s="18" t="s">
        <v>561</v>
      </c>
      <c r="I10" s="21"/>
      <c r="J10" s="28"/>
      <c r="K10" s="28"/>
      <c r="L10" s="6"/>
      <c r="M10" s="49" t="s">
        <v>44</v>
      </c>
      <c r="N10" s="52">
        <f>V2</f>
        <v>67.2</v>
      </c>
      <c r="O10" s="53">
        <f>V2*0.6</f>
        <v>40.32</v>
      </c>
      <c r="P10" s="52">
        <f>V2*0.5</f>
        <v>33.6</v>
      </c>
      <c r="Q10" s="52">
        <f>V2*0.4</f>
        <v>26.880000000000003</v>
      </c>
      <c r="R10" s="52">
        <f>V2*0.3</f>
        <v>20.16</v>
      </c>
      <c r="S10" s="52">
        <f>V2*0.28</f>
        <v>18.816000000000003</v>
      </c>
      <c r="T10" s="52">
        <f>V2*0.27</f>
        <v>18.144000000000002</v>
      </c>
      <c r="U10" s="52">
        <f>V2*0.24</f>
        <v>16.128</v>
      </c>
    </row>
    <row r="11" spans="1:23" x14ac:dyDescent="0.45">
      <c r="A11" s="17">
        <v>7</v>
      </c>
      <c r="B11" s="18">
        <v>7</v>
      </c>
      <c r="C11" s="17" t="s">
        <v>195</v>
      </c>
      <c r="D11" s="17" t="s">
        <v>248</v>
      </c>
      <c r="E11" s="17" t="s">
        <v>249</v>
      </c>
      <c r="F11" s="20">
        <v>17.039000000000001</v>
      </c>
      <c r="G11" s="18">
        <v>2</v>
      </c>
      <c r="H11" s="18"/>
      <c r="I11" s="21"/>
      <c r="J11" s="28" t="s">
        <v>18</v>
      </c>
      <c r="K11" s="28"/>
      <c r="M11" s="49" t="s">
        <v>45</v>
      </c>
      <c r="N11" s="52"/>
      <c r="O11" s="52">
        <f>V2*0.4</f>
        <v>26.880000000000003</v>
      </c>
      <c r="P11" s="52">
        <f>V2*0.3</f>
        <v>20.16</v>
      </c>
      <c r="Q11" s="52">
        <f>V2*0.3</f>
        <v>20.16</v>
      </c>
      <c r="R11" s="52">
        <f>V2*0.25</f>
        <v>16.8</v>
      </c>
      <c r="S11" s="52">
        <f>V2*0.22</f>
        <v>14.784000000000001</v>
      </c>
      <c r="T11" s="52">
        <f>V2*0.2</f>
        <v>13.440000000000001</v>
      </c>
      <c r="U11" s="52">
        <f>V2*0.18</f>
        <v>12.096</v>
      </c>
    </row>
    <row r="12" spans="1:23" x14ac:dyDescent="0.45">
      <c r="A12" s="17">
        <v>8</v>
      </c>
      <c r="B12" s="18">
        <v>8</v>
      </c>
      <c r="C12" s="19" t="s">
        <v>439</v>
      </c>
      <c r="D12" s="19" t="s">
        <v>251</v>
      </c>
      <c r="E12" s="19" t="s">
        <v>440</v>
      </c>
      <c r="F12" s="20">
        <v>17.143999999999998</v>
      </c>
      <c r="G12" s="18">
        <v>3</v>
      </c>
      <c r="H12" s="18"/>
      <c r="I12" s="21"/>
      <c r="J12" s="28" t="s">
        <v>19</v>
      </c>
      <c r="K12" s="28"/>
      <c r="M12" s="49" t="s">
        <v>46</v>
      </c>
      <c r="N12" s="52"/>
      <c r="O12" s="52"/>
      <c r="P12" s="52">
        <f>Jackpot!E605</f>
        <v>0</v>
      </c>
      <c r="Q12" s="52">
        <f>V2*0.2</f>
        <v>13.440000000000001</v>
      </c>
      <c r="R12" s="52">
        <f>V2*0.2</f>
        <v>13.440000000000001</v>
      </c>
      <c r="S12" s="52">
        <f>V2*0.18</f>
        <v>12.096</v>
      </c>
      <c r="T12" s="52">
        <f>V2*0.16</f>
        <v>10.752000000000001</v>
      </c>
      <c r="U12" s="52">
        <f>V2*0.15</f>
        <v>10.08</v>
      </c>
    </row>
    <row r="13" spans="1:23" x14ac:dyDescent="0.45">
      <c r="A13" s="17">
        <v>9</v>
      </c>
      <c r="B13" s="18">
        <v>9</v>
      </c>
      <c r="C13" s="19" t="s">
        <v>352</v>
      </c>
      <c r="D13" s="19" t="s">
        <v>353</v>
      </c>
      <c r="E13" s="19" t="s">
        <v>357</v>
      </c>
      <c r="F13" s="20">
        <v>17.199000000000002</v>
      </c>
      <c r="G13" s="18"/>
      <c r="H13" s="18"/>
      <c r="I13" s="21"/>
      <c r="J13" s="28" t="s">
        <v>20</v>
      </c>
      <c r="K13" s="28"/>
      <c r="M13" s="49" t="s">
        <v>47</v>
      </c>
      <c r="N13" s="52"/>
      <c r="O13" s="52"/>
      <c r="P13" s="52"/>
      <c r="Q13" s="52">
        <f>V2*0.1</f>
        <v>6.7200000000000006</v>
      </c>
      <c r="R13" s="52">
        <f>V2*0.15</f>
        <v>10.08</v>
      </c>
      <c r="S13" s="52">
        <f>V2*0.14</f>
        <v>9.4080000000000013</v>
      </c>
      <c r="T13" s="52">
        <f>V2*0.12</f>
        <v>8.0640000000000001</v>
      </c>
      <c r="U13" s="52">
        <f>V2*0.12</f>
        <v>8.0640000000000001</v>
      </c>
    </row>
    <row r="14" spans="1:23" x14ac:dyDescent="0.45">
      <c r="A14" s="17">
        <v>10</v>
      </c>
      <c r="B14" s="18">
        <v>10</v>
      </c>
      <c r="C14" s="19" t="s">
        <v>424</v>
      </c>
      <c r="D14" s="19" t="s">
        <v>425</v>
      </c>
      <c r="E14" s="19" t="s">
        <v>426</v>
      </c>
      <c r="F14" s="20">
        <v>17.231999999999999</v>
      </c>
      <c r="G14" s="18"/>
      <c r="H14" s="18"/>
      <c r="I14" s="21"/>
      <c r="J14" s="28" t="s">
        <v>21</v>
      </c>
      <c r="K14" s="28"/>
      <c r="M14" s="49" t="s">
        <v>48</v>
      </c>
      <c r="N14" s="52"/>
      <c r="O14" s="52"/>
      <c r="P14" s="52"/>
      <c r="Q14" s="52"/>
      <c r="R14" s="52">
        <f>V2*0.1</f>
        <v>6.7200000000000006</v>
      </c>
      <c r="S14" s="52">
        <f>V2*0.1</f>
        <v>6.7200000000000006</v>
      </c>
      <c r="T14" s="52">
        <f>V2*0.1</f>
        <v>6.7200000000000006</v>
      </c>
      <c r="U14" s="52">
        <f>V2*0.1</f>
        <v>6.7200000000000006</v>
      </c>
    </row>
    <row r="15" spans="1:23" x14ac:dyDescent="0.45">
      <c r="A15" s="17">
        <v>11</v>
      </c>
      <c r="B15" s="18">
        <v>11</v>
      </c>
      <c r="C15" s="19" t="s">
        <v>491</v>
      </c>
      <c r="D15" s="19" t="s">
        <v>483</v>
      </c>
      <c r="E15" s="19" t="s">
        <v>496</v>
      </c>
      <c r="F15" s="20">
        <v>17.283999999999999</v>
      </c>
      <c r="G15" s="18"/>
      <c r="H15" s="18"/>
      <c r="I15" s="21"/>
      <c r="J15" s="28"/>
      <c r="K15" s="28"/>
      <c r="L15" s="6"/>
      <c r="M15" s="49" t="s">
        <v>49</v>
      </c>
      <c r="N15" s="52"/>
      <c r="O15" s="52"/>
      <c r="P15" s="52"/>
      <c r="Q15" s="52"/>
      <c r="R15" s="52"/>
      <c r="S15" s="52">
        <f>V2*0.08</f>
        <v>5.3760000000000003</v>
      </c>
      <c r="T15" s="52">
        <f>V2*0.08</f>
        <v>5.3760000000000003</v>
      </c>
      <c r="U15" s="52">
        <f>V2*0.08</f>
        <v>5.3760000000000003</v>
      </c>
    </row>
    <row r="16" spans="1:23" x14ac:dyDescent="0.45">
      <c r="A16" s="17">
        <v>12</v>
      </c>
      <c r="B16" s="18">
        <v>12</v>
      </c>
      <c r="C16" s="19" t="s">
        <v>183</v>
      </c>
      <c r="D16" s="19" t="s">
        <v>184</v>
      </c>
      <c r="E16" s="19" t="s">
        <v>278</v>
      </c>
      <c r="F16" s="20">
        <v>17.286999999999999</v>
      </c>
      <c r="G16" s="18"/>
      <c r="H16" s="18"/>
      <c r="I16" s="21"/>
      <c r="J16" s="28"/>
      <c r="K16" s="28"/>
      <c r="L16" s="6"/>
      <c r="M16" s="49" t="s">
        <v>50</v>
      </c>
      <c r="N16" s="52"/>
      <c r="O16" s="52"/>
      <c r="P16" s="52"/>
      <c r="Q16" s="52"/>
      <c r="R16" s="52"/>
      <c r="S16" s="52"/>
      <c r="T16" s="52">
        <f>V2*0.07</f>
        <v>4.7040000000000006</v>
      </c>
      <c r="U16" s="52">
        <f>V2*0.07</f>
        <v>4.7040000000000006</v>
      </c>
    </row>
    <row r="17" spans="1:21" x14ac:dyDescent="0.45">
      <c r="A17" s="17">
        <v>13</v>
      </c>
      <c r="B17" s="18">
        <v>13</v>
      </c>
      <c r="C17" s="19" t="s">
        <v>289</v>
      </c>
      <c r="D17" s="19" t="s">
        <v>274</v>
      </c>
      <c r="E17" s="19" t="s">
        <v>275</v>
      </c>
      <c r="F17" s="20">
        <v>17.331</v>
      </c>
      <c r="G17" s="18"/>
      <c r="H17" s="18"/>
      <c r="I17" s="21"/>
      <c r="J17" s="28"/>
      <c r="K17" s="28"/>
      <c r="L17" s="6"/>
      <c r="M17" s="54" t="s">
        <v>51</v>
      </c>
      <c r="N17" s="55"/>
      <c r="O17" s="55"/>
      <c r="P17" s="55"/>
      <c r="Q17" s="55"/>
      <c r="R17" s="55"/>
      <c r="S17" s="55"/>
      <c r="T17" s="55"/>
      <c r="U17" s="55">
        <f>V2*0.06</f>
        <v>4.032</v>
      </c>
    </row>
    <row r="18" spans="1:21" x14ac:dyDescent="0.45">
      <c r="A18" s="17">
        <v>14</v>
      </c>
      <c r="B18" s="18">
        <v>14</v>
      </c>
      <c r="C18" s="19" t="s">
        <v>503</v>
      </c>
      <c r="D18" s="19" t="s">
        <v>461</v>
      </c>
      <c r="E18" s="19" t="s">
        <v>462</v>
      </c>
      <c r="F18" s="20">
        <v>17.518000000000001</v>
      </c>
      <c r="G18" s="18">
        <v>1</v>
      </c>
      <c r="H18" s="18" t="s">
        <v>562</v>
      </c>
      <c r="I18" s="21"/>
      <c r="J18" s="28"/>
      <c r="K18" s="28"/>
      <c r="L18" s="6"/>
      <c r="M18" s="56" t="s">
        <v>52</v>
      </c>
      <c r="N18" s="52">
        <f t="shared" ref="N18:U18" si="0">SUM(N10:N17)</f>
        <v>67.2</v>
      </c>
      <c r="O18" s="52">
        <f t="shared" si="0"/>
        <v>67.2</v>
      </c>
      <c r="P18" s="52">
        <f t="shared" si="0"/>
        <v>53.760000000000005</v>
      </c>
      <c r="Q18" s="52">
        <f t="shared" si="0"/>
        <v>67.2</v>
      </c>
      <c r="R18" s="52">
        <f t="shared" si="0"/>
        <v>67.2</v>
      </c>
      <c r="S18" s="52">
        <f t="shared" si="0"/>
        <v>67.2</v>
      </c>
      <c r="T18" s="52">
        <f t="shared" si="0"/>
        <v>67.2</v>
      </c>
      <c r="U18" s="52">
        <f t="shared" si="0"/>
        <v>67.2</v>
      </c>
    </row>
    <row r="19" spans="1:21" x14ac:dyDescent="0.45">
      <c r="A19" s="17">
        <v>15</v>
      </c>
      <c r="B19" s="18">
        <v>15</v>
      </c>
      <c r="C19" s="19" t="s">
        <v>250</v>
      </c>
      <c r="D19" s="19" t="s">
        <v>251</v>
      </c>
      <c r="E19" s="19" t="s">
        <v>252</v>
      </c>
      <c r="F19" s="20">
        <v>17.524999999999999</v>
      </c>
      <c r="G19" s="18">
        <v>2</v>
      </c>
      <c r="H19" s="18"/>
      <c r="I19" s="21"/>
      <c r="J19" s="28"/>
      <c r="K19" s="28"/>
      <c r="L19" s="6"/>
      <c r="M19" s="30"/>
      <c r="N19" s="30"/>
      <c r="O19" s="30"/>
      <c r="P19" s="30"/>
      <c r="Q19" s="30"/>
      <c r="R19" s="30"/>
      <c r="S19" s="30"/>
      <c r="T19" s="30"/>
      <c r="U19" s="30"/>
    </row>
    <row r="20" spans="1:21" x14ac:dyDescent="0.45">
      <c r="A20" s="17">
        <v>16</v>
      </c>
      <c r="B20" s="18">
        <v>16</v>
      </c>
      <c r="C20" s="19" t="s">
        <v>474</v>
      </c>
      <c r="D20" s="19" t="s">
        <v>475</v>
      </c>
      <c r="E20" s="19" t="s">
        <v>476</v>
      </c>
      <c r="F20" s="20">
        <v>18.001000000000001</v>
      </c>
      <c r="G20" s="18">
        <v>3</v>
      </c>
      <c r="H20" s="18"/>
      <c r="I20" s="21"/>
      <c r="J20" s="28"/>
      <c r="K20" s="28"/>
      <c r="L20" s="6"/>
      <c r="M20" s="30"/>
      <c r="N20" s="30"/>
      <c r="O20" s="30"/>
      <c r="P20" s="30"/>
      <c r="Q20" s="30"/>
      <c r="R20" s="30"/>
      <c r="S20" s="30"/>
      <c r="T20" s="30"/>
      <c r="U20" s="30"/>
    </row>
    <row r="21" spans="1:21" x14ac:dyDescent="0.45">
      <c r="A21" s="17">
        <v>17</v>
      </c>
      <c r="B21" s="18">
        <v>17</v>
      </c>
      <c r="C21" s="19" t="s">
        <v>377</v>
      </c>
      <c r="D21" s="19" t="s">
        <v>378</v>
      </c>
      <c r="E21" s="19" t="s">
        <v>379</v>
      </c>
      <c r="F21" s="20">
        <v>18.09</v>
      </c>
      <c r="G21" s="18"/>
      <c r="H21" s="18"/>
      <c r="I21" s="21"/>
      <c r="J21" s="28"/>
      <c r="K21" s="28"/>
      <c r="L21" s="6"/>
      <c r="M21" s="57" t="s">
        <v>53</v>
      </c>
      <c r="N21" s="36"/>
      <c r="O21" s="36"/>
      <c r="P21" s="36"/>
      <c r="Q21" s="36"/>
      <c r="R21" s="36"/>
      <c r="S21" s="36"/>
      <c r="T21" s="36"/>
      <c r="U21" s="36"/>
    </row>
    <row r="22" spans="1:21" x14ac:dyDescent="0.45">
      <c r="A22" s="17">
        <v>18</v>
      </c>
      <c r="B22" s="18">
        <v>18</v>
      </c>
      <c r="C22" s="19" t="s">
        <v>150</v>
      </c>
      <c r="D22" s="19" t="s">
        <v>151</v>
      </c>
      <c r="E22" s="19" t="s">
        <v>267</v>
      </c>
      <c r="F22" s="20">
        <v>18.399000000000001</v>
      </c>
      <c r="G22" s="18">
        <v>1</v>
      </c>
      <c r="H22" s="18" t="s">
        <v>563</v>
      </c>
      <c r="I22" s="21"/>
      <c r="J22" s="28"/>
      <c r="K22" s="28"/>
      <c r="L22" s="6"/>
      <c r="M22" s="58" t="s">
        <v>35</v>
      </c>
      <c r="N22" s="59" t="s">
        <v>36</v>
      </c>
      <c r="O22" s="59" t="s">
        <v>37</v>
      </c>
      <c r="P22" s="59" t="s">
        <v>38</v>
      </c>
      <c r="Q22" s="59" t="s">
        <v>39</v>
      </c>
      <c r="R22" s="59" t="s">
        <v>40</v>
      </c>
      <c r="S22" s="59" t="s">
        <v>41</v>
      </c>
      <c r="T22" s="59" t="s">
        <v>42</v>
      </c>
      <c r="U22" s="59" t="s">
        <v>43</v>
      </c>
    </row>
    <row r="23" spans="1:21" x14ac:dyDescent="0.45">
      <c r="A23" s="17">
        <v>19</v>
      </c>
      <c r="B23" s="18">
        <v>19</v>
      </c>
      <c r="C23" s="17" t="s">
        <v>360</v>
      </c>
      <c r="D23" s="17" t="s">
        <v>418</v>
      </c>
      <c r="E23" s="17" t="s">
        <v>419</v>
      </c>
      <c r="F23" s="20">
        <v>18.533999999999999</v>
      </c>
      <c r="G23" s="18">
        <v>2</v>
      </c>
      <c r="H23" s="18"/>
      <c r="I23" s="21"/>
      <c r="J23" s="28"/>
      <c r="K23" s="28"/>
      <c r="L23" s="6"/>
      <c r="M23" s="60" t="s">
        <v>44</v>
      </c>
      <c r="N23" s="61">
        <f>V3</f>
        <v>50.4</v>
      </c>
      <c r="O23" s="62">
        <f>V3*0.6</f>
        <v>30.24</v>
      </c>
      <c r="P23" s="61">
        <f>V3*0.5</f>
        <v>25.2</v>
      </c>
      <c r="Q23" s="61">
        <f>V3*0.4</f>
        <v>20.16</v>
      </c>
      <c r="R23" s="61">
        <f>V3*0.3</f>
        <v>15.12</v>
      </c>
      <c r="S23" s="61">
        <f>V3*0.28</f>
        <v>14.112</v>
      </c>
      <c r="T23" s="61">
        <f>V3*0.27</f>
        <v>13.608000000000001</v>
      </c>
      <c r="U23" s="61">
        <f>V3*0.24</f>
        <v>12.096</v>
      </c>
    </row>
    <row r="24" spans="1:21" x14ac:dyDescent="0.45">
      <c r="A24" s="17">
        <v>20</v>
      </c>
      <c r="B24" s="18">
        <v>19</v>
      </c>
      <c r="C24" s="19" t="s">
        <v>364</v>
      </c>
      <c r="D24" s="19" t="s">
        <v>366</v>
      </c>
      <c r="E24" s="19" t="s">
        <v>367</v>
      </c>
      <c r="F24" s="20">
        <v>18.902999999999999</v>
      </c>
      <c r="G24" s="18">
        <v>3</v>
      </c>
      <c r="H24" s="18"/>
      <c r="I24" s="21"/>
      <c r="J24" s="28"/>
      <c r="K24" s="28"/>
      <c r="L24" s="6"/>
      <c r="M24" s="60" t="s">
        <v>45</v>
      </c>
      <c r="N24" s="61"/>
      <c r="O24" s="61">
        <f>V3*0.4</f>
        <v>20.16</v>
      </c>
      <c r="P24" s="61">
        <f>V3*0.3</f>
        <v>15.12</v>
      </c>
      <c r="Q24" s="61">
        <f>V3*0.3</f>
        <v>15.12</v>
      </c>
      <c r="R24" s="61">
        <f>V3*0.25</f>
        <v>12.6</v>
      </c>
      <c r="S24" s="61">
        <f>V3*0.22</f>
        <v>11.087999999999999</v>
      </c>
      <c r="T24" s="61">
        <f>V3*0.2</f>
        <v>10.08</v>
      </c>
      <c r="U24" s="61">
        <f>V3*0.18</f>
        <v>9.0719999999999992</v>
      </c>
    </row>
    <row r="25" spans="1:21" x14ac:dyDescent="0.45">
      <c r="A25" s="17">
        <v>21</v>
      </c>
      <c r="B25" s="18">
        <v>20</v>
      </c>
      <c r="C25" s="19" t="s">
        <v>183</v>
      </c>
      <c r="D25" s="19" t="s">
        <v>184</v>
      </c>
      <c r="E25" s="19" t="s">
        <v>185</v>
      </c>
      <c r="F25" s="20">
        <v>19.478000000000002</v>
      </c>
      <c r="G25" s="18"/>
      <c r="H25" s="18"/>
      <c r="I25" s="21"/>
      <c r="J25" s="28"/>
      <c r="K25" s="28"/>
      <c r="L25" s="6"/>
      <c r="M25" s="60" t="s">
        <v>46</v>
      </c>
      <c r="N25" s="61"/>
      <c r="O25" s="61"/>
      <c r="P25" s="61">
        <f>V3*0.2</f>
        <v>10.08</v>
      </c>
      <c r="Q25" s="61">
        <f>V3*0.2</f>
        <v>10.08</v>
      </c>
      <c r="R25" s="61">
        <f>V3*0.2</f>
        <v>10.08</v>
      </c>
      <c r="S25" s="61">
        <f>V3*0.18</f>
        <v>9.0719999999999992</v>
      </c>
      <c r="T25" s="61">
        <f>V3*0.16</f>
        <v>8.0640000000000001</v>
      </c>
      <c r="U25" s="61">
        <f>V3*0.15</f>
        <v>7.56</v>
      </c>
    </row>
    <row r="26" spans="1:21" x14ac:dyDescent="0.45">
      <c r="A26" s="17">
        <v>22</v>
      </c>
      <c r="B26" s="18">
        <v>21</v>
      </c>
      <c r="C26" s="19" t="s">
        <v>436</v>
      </c>
      <c r="D26" s="19" t="s">
        <v>437</v>
      </c>
      <c r="E26" s="19" t="s">
        <v>435</v>
      </c>
      <c r="F26" s="20">
        <v>24.347000000000001</v>
      </c>
      <c r="G26" s="18"/>
      <c r="H26" s="18"/>
      <c r="I26" s="21"/>
      <c r="J26" s="28"/>
      <c r="K26" s="28"/>
      <c r="L26" s="6"/>
      <c r="M26" s="60" t="s">
        <v>47</v>
      </c>
      <c r="N26" s="61"/>
      <c r="O26" s="61"/>
      <c r="P26" s="61"/>
      <c r="Q26" s="61">
        <f>V3*0.1</f>
        <v>5.04</v>
      </c>
      <c r="R26" s="61">
        <f>V3*0.15</f>
        <v>7.56</v>
      </c>
      <c r="S26" s="61">
        <f>V3*0.14</f>
        <v>7.056</v>
      </c>
      <c r="T26" s="61">
        <f>V3*0.12</f>
        <v>6.048</v>
      </c>
      <c r="U26" s="61">
        <f>V3*0.12</f>
        <v>6.048</v>
      </c>
    </row>
    <row r="27" spans="1:21" x14ac:dyDescent="0.45">
      <c r="A27" s="17">
        <v>23</v>
      </c>
      <c r="B27" s="18">
        <v>22</v>
      </c>
      <c r="C27" s="19" t="s">
        <v>491</v>
      </c>
      <c r="D27" s="19" t="s">
        <v>483</v>
      </c>
      <c r="E27" s="19" t="s">
        <v>492</v>
      </c>
      <c r="F27" s="20">
        <v>97.998999999999995</v>
      </c>
      <c r="G27" s="18"/>
      <c r="H27" s="18"/>
      <c r="I27" s="21"/>
      <c r="J27" s="28"/>
      <c r="K27" s="28"/>
      <c r="L27" s="6"/>
      <c r="M27" s="60" t="s">
        <v>48</v>
      </c>
      <c r="N27" s="61"/>
      <c r="O27" s="61"/>
      <c r="P27" s="61"/>
      <c r="Q27" s="61"/>
      <c r="R27" s="61">
        <f>V3*0.1</f>
        <v>5.04</v>
      </c>
      <c r="S27" s="61">
        <f>V3*0.1</f>
        <v>5.04</v>
      </c>
      <c r="T27" s="61">
        <f>V3*0.1</f>
        <v>5.04</v>
      </c>
      <c r="U27" s="61">
        <f>V3*0.1</f>
        <v>5.04</v>
      </c>
    </row>
    <row r="28" spans="1:21" x14ac:dyDescent="0.45">
      <c r="A28" s="17">
        <v>24</v>
      </c>
      <c r="B28" s="18">
        <v>23</v>
      </c>
      <c r="C28" s="19" t="s">
        <v>550</v>
      </c>
      <c r="D28" s="19" t="s">
        <v>210</v>
      </c>
      <c r="E28" s="19" t="s">
        <v>551</v>
      </c>
      <c r="F28" s="20">
        <v>717.22</v>
      </c>
      <c r="G28" s="18"/>
      <c r="H28" s="18"/>
      <c r="I28" s="21"/>
      <c r="J28" s="28"/>
      <c r="K28" s="28"/>
      <c r="L28" s="6"/>
      <c r="M28" s="60" t="s">
        <v>49</v>
      </c>
      <c r="N28" s="61"/>
      <c r="O28" s="61"/>
      <c r="P28" s="61"/>
      <c r="Q28" s="61"/>
      <c r="R28" s="61"/>
      <c r="S28" s="61">
        <f>V3*0.08</f>
        <v>4.032</v>
      </c>
      <c r="T28" s="61">
        <f>V3*0.08</f>
        <v>4.032</v>
      </c>
      <c r="U28" s="61">
        <f>V3*0.08</f>
        <v>4.032</v>
      </c>
    </row>
    <row r="29" spans="1:21" x14ac:dyDescent="0.45">
      <c r="A29" s="17">
        <v>25</v>
      </c>
      <c r="B29" s="18">
        <v>24</v>
      </c>
      <c r="C29" s="19" t="s">
        <v>352</v>
      </c>
      <c r="D29" s="19" t="s">
        <v>359</v>
      </c>
      <c r="E29" s="19" t="s">
        <v>358</v>
      </c>
      <c r="F29" s="20">
        <v>718.23199999999997</v>
      </c>
      <c r="G29" s="18"/>
      <c r="H29" s="18"/>
      <c r="I29" s="21"/>
      <c r="J29" s="28"/>
      <c r="K29" s="28"/>
      <c r="L29" s="6"/>
      <c r="M29" s="60" t="s">
        <v>50</v>
      </c>
      <c r="N29" s="61"/>
      <c r="O29" s="61"/>
      <c r="P29" s="61"/>
      <c r="Q29" s="61"/>
      <c r="R29" s="61"/>
      <c r="S29" s="61"/>
      <c r="T29" s="61">
        <f>V3*0.07</f>
        <v>3.528</v>
      </c>
      <c r="U29" s="61">
        <f>V3*0.07</f>
        <v>3.528</v>
      </c>
    </row>
    <row r="30" spans="1:21" x14ac:dyDescent="0.45">
      <c r="A30" s="17">
        <v>26</v>
      </c>
      <c r="B30" s="18">
        <v>25</v>
      </c>
      <c r="C30" s="19" t="s">
        <v>526</v>
      </c>
      <c r="D30" s="19" t="s">
        <v>527</v>
      </c>
      <c r="E30" s="19" t="s">
        <v>528</v>
      </c>
      <c r="F30" s="20">
        <v>719.71199999999999</v>
      </c>
      <c r="G30" s="18"/>
      <c r="H30" s="18"/>
      <c r="I30" s="21"/>
      <c r="J30" s="28"/>
      <c r="K30" s="28"/>
      <c r="L30" s="6"/>
      <c r="M30" s="63" t="s">
        <v>51</v>
      </c>
      <c r="N30" s="64"/>
      <c r="O30" s="64"/>
      <c r="P30" s="64"/>
      <c r="Q30" s="64"/>
      <c r="R30" s="64"/>
      <c r="S30" s="64"/>
      <c r="T30" s="64"/>
      <c r="U30" s="64">
        <f>V3*0.06</f>
        <v>3.024</v>
      </c>
    </row>
    <row r="31" spans="1:21" x14ac:dyDescent="0.45">
      <c r="A31" s="17">
        <v>27</v>
      </c>
      <c r="B31" s="18">
        <v>26</v>
      </c>
      <c r="C31" s="19" t="s">
        <v>487</v>
      </c>
      <c r="D31" s="19" t="s">
        <v>485</v>
      </c>
      <c r="E31" s="19" t="s">
        <v>486</v>
      </c>
      <c r="F31" s="20">
        <v>743.95600000000002</v>
      </c>
      <c r="G31" s="18"/>
      <c r="H31" s="18"/>
      <c r="I31" s="21"/>
      <c r="J31" s="28"/>
      <c r="K31" s="28"/>
      <c r="L31" s="6"/>
      <c r="M31" s="57" t="s">
        <v>52</v>
      </c>
      <c r="N31" s="61">
        <f t="shared" ref="N31:U31" si="1">SUM(N23:N30)</f>
        <v>50.4</v>
      </c>
      <c r="O31" s="61">
        <f t="shared" si="1"/>
        <v>50.4</v>
      </c>
      <c r="P31" s="61">
        <f t="shared" si="1"/>
        <v>50.4</v>
      </c>
      <c r="Q31" s="61">
        <f t="shared" si="1"/>
        <v>50.4</v>
      </c>
      <c r="R31" s="61">
        <f t="shared" si="1"/>
        <v>50.4</v>
      </c>
      <c r="S31" s="61">
        <f t="shared" si="1"/>
        <v>50.399999999999991</v>
      </c>
      <c r="T31" s="61">
        <f t="shared" si="1"/>
        <v>50.4</v>
      </c>
      <c r="U31" s="61">
        <f t="shared" si="1"/>
        <v>50.4</v>
      </c>
    </row>
    <row r="32" spans="1:21" x14ac:dyDescent="0.45">
      <c r="A32" s="17">
        <v>28</v>
      </c>
      <c r="B32" s="18">
        <v>27</v>
      </c>
      <c r="C32" s="19"/>
      <c r="D32" s="19"/>
      <c r="E32" s="19"/>
      <c r="F32" s="20"/>
      <c r="G32" s="18"/>
      <c r="H32" s="18"/>
      <c r="I32" s="21"/>
      <c r="J32" s="28"/>
      <c r="K32" s="28"/>
      <c r="L32" s="6"/>
      <c r="M32" s="30"/>
      <c r="N32" s="30"/>
      <c r="O32" s="30"/>
      <c r="P32" s="30"/>
      <c r="Q32" s="30"/>
      <c r="R32" s="30"/>
      <c r="S32" s="30"/>
      <c r="T32" s="30"/>
      <c r="U32" s="30"/>
    </row>
    <row r="33" spans="1:21" x14ac:dyDescent="0.45">
      <c r="A33" s="17">
        <v>29</v>
      </c>
      <c r="B33" s="18">
        <v>28</v>
      </c>
      <c r="C33" s="19"/>
      <c r="D33" s="19"/>
      <c r="E33" s="19"/>
      <c r="F33" s="20"/>
      <c r="G33" s="18"/>
      <c r="H33" s="18"/>
      <c r="I33" s="21"/>
      <c r="J33" s="28"/>
      <c r="K33" s="28"/>
      <c r="L33" s="6"/>
      <c r="M33" s="30"/>
      <c r="N33" s="30"/>
      <c r="O33" s="30"/>
      <c r="P33" s="30"/>
      <c r="Q33" s="30"/>
      <c r="R33" s="30"/>
      <c r="S33" s="30"/>
      <c r="T33" s="30"/>
      <c r="U33" s="30"/>
    </row>
    <row r="34" spans="1:21" x14ac:dyDescent="0.45">
      <c r="A34" s="17">
        <v>30</v>
      </c>
      <c r="B34" s="18">
        <v>29</v>
      </c>
      <c r="C34" s="19"/>
      <c r="D34" s="19"/>
      <c r="E34" s="19"/>
      <c r="F34" s="20"/>
      <c r="G34" s="18"/>
      <c r="H34" s="18"/>
      <c r="I34" s="21"/>
      <c r="J34" s="28"/>
      <c r="K34" s="28"/>
      <c r="L34" s="6"/>
      <c r="M34" s="65" t="s">
        <v>54</v>
      </c>
      <c r="N34" s="40"/>
      <c r="O34" s="40"/>
      <c r="P34" s="40"/>
      <c r="Q34" s="40"/>
      <c r="R34" s="40"/>
      <c r="S34" s="40"/>
      <c r="T34" s="40"/>
      <c r="U34" s="40"/>
    </row>
    <row r="35" spans="1:21" x14ac:dyDescent="0.45">
      <c r="A35" s="17">
        <v>31</v>
      </c>
      <c r="B35" s="18">
        <v>30</v>
      </c>
      <c r="C35" s="19"/>
      <c r="D35" s="19"/>
      <c r="E35" s="19"/>
      <c r="F35" s="20"/>
      <c r="G35" s="18"/>
      <c r="H35" s="18"/>
      <c r="I35" s="21"/>
      <c r="J35" s="28"/>
      <c r="K35" s="28"/>
      <c r="L35" s="6"/>
      <c r="M35" s="66" t="s">
        <v>35</v>
      </c>
      <c r="N35" s="67" t="s">
        <v>36</v>
      </c>
      <c r="O35" s="67" t="s">
        <v>37</v>
      </c>
      <c r="P35" s="67" t="s">
        <v>38</v>
      </c>
      <c r="Q35" s="67" t="s">
        <v>39</v>
      </c>
      <c r="R35" s="67" t="s">
        <v>40</v>
      </c>
      <c r="S35" s="67" t="s">
        <v>41</v>
      </c>
      <c r="T35" s="67" t="s">
        <v>42</v>
      </c>
      <c r="U35" s="67" t="s">
        <v>43</v>
      </c>
    </row>
    <row r="36" spans="1:21" x14ac:dyDescent="0.45">
      <c r="A36" s="17">
        <v>32</v>
      </c>
      <c r="B36" s="18">
        <v>31</v>
      </c>
      <c r="C36" s="19"/>
      <c r="D36" s="19"/>
      <c r="E36" s="19"/>
      <c r="F36" s="20"/>
      <c r="G36" s="18"/>
      <c r="H36" s="18"/>
      <c r="I36" s="21"/>
      <c r="J36" s="28"/>
      <c r="K36" s="28"/>
      <c r="L36" s="6"/>
      <c r="M36" s="68" t="s">
        <v>44</v>
      </c>
      <c r="N36" s="69">
        <f>V4</f>
        <v>33.6</v>
      </c>
      <c r="O36" s="70">
        <f>V4*0.6</f>
        <v>20.16</v>
      </c>
      <c r="P36" s="69">
        <f>V4*0.5</f>
        <v>16.8</v>
      </c>
      <c r="Q36" s="69">
        <f>V4*0.4</f>
        <v>13.440000000000001</v>
      </c>
      <c r="R36" s="69">
        <f>V4*0.3</f>
        <v>10.08</v>
      </c>
      <c r="S36" s="69">
        <f>V4*0.28</f>
        <v>9.4080000000000013</v>
      </c>
      <c r="T36" s="69">
        <f>V4*0.27</f>
        <v>9.072000000000001</v>
      </c>
      <c r="U36" s="69">
        <f>V4*0.24</f>
        <v>8.0640000000000001</v>
      </c>
    </row>
    <row r="37" spans="1:21" x14ac:dyDescent="0.45">
      <c r="A37" s="17">
        <v>33</v>
      </c>
      <c r="B37" s="18">
        <v>32</v>
      </c>
      <c r="C37" s="19"/>
      <c r="D37" s="19"/>
      <c r="E37" s="19"/>
      <c r="F37" s="20"/>
      <c r="G37" s="18"/>
      <c r="H37" s="18"/>
      <c r="I37" s="21"/>
      <c r="J37" s="28"/>
      <c r="K37" s="28"/>
      <c r="L37" s="6"/>
      <c r="M37" s="68" t="s">
        <v>45</v>
      </c>
      <c r="N37" s="69"/>
      <c r="O37" s="69">
        <f>V4*0.4</f>
        <v>13.440000000000001</v>
      </c>
      <c r="P37" s="69">
        <f>V4*0.3</f>
        <v>10.08</v>
      </c>
      <c r="Q37" s="69">
        <f>V4*0.3</f>
        <v>10.08</v>
      </c>
      <c r="R37" s="69">
        <f>V4*0.25</f>
        <v>8.4</v>
      </c>
      <c r="S37" s="69">
        <f>V4*0.22</f>
        <v>7.3920000000000003</v>
      </c>
      <c r="T37" s="69">
        <f>V4*0.2</f>
        <v>6.7200000000000006</v>
      </c>
      <c r="U37" s="69">
        <f>V4*0.18</f>
        <v>6.048</v>
      </c>
    </row>
    <row r="38" spans="1:21" x14ac:dyDescent="0.45">
      <c r="A38" s="17">
        <v>34</v>
      </c>
      <c r="B38" s="18">
        <v>33</v>
      </c>
      <c r="C38" s="19"/>
      <c r="D38" s="19"/>
      <c r="E38" s="19"/>
      <c r="F38" s="20"/>
      <c r="G38" s="18"/>
      <c r="H38" s="18"/>
      <c r="I38" s="21"/>
      <c r="J38" s="28"/>
      <c r="K38" s="28"/>
      <c r="L38" s="6"/>
      <c r="M38" s="68" t="s">
        <v>46</v>
      </c>
      <c r="N38" s="69"/>
      <c r="O38" s="69"/>
      <c r="P38" s="69">
        <f>V4*0.2</f>
        <v>6.7200000000000006</v>
      </c>
      <c r="Q38" s="69">
        <f>V4*0.2</f>
        <v>6.7200000000000006</v>
      </c>
      <c r="R38" s="69">
        <f>V4*0.2</f>
        <v>6.7200000000000006</v>
      </c>
      <c r="S38" s="69">
        <f>V4*0.18</f>
        <v>6.048</v>
      </c>
      <c r="T38" s="69">
        <f>V4*0.16</f>
        <v>5.3760000000000003</v>
      </c>
      <c r="U38" s="69">
        <f>V4*0.15</f>
        <v>5.04</v>
      </c>
    </row>
    <row r="39" spans="1:21" x14ac:dyDescent="0.45">
      <c r="A39" s="17">
        <v>35</v>
      </c>
      <c r="B39" s="18">
        <v>34</v>
      </c>
      <c r="C39" s="19"/>
      <c r="D39" s="19"/>
      <c r="E39" s="19"/>
      <c r="F39" s="20"/>
      <c r="G39" s="18"/>
      <c r="H39" s="18"/>
      <c r="I39" s="21"/>
      <c r="J39" s="28"/>
      <c r="K39" s="28"/>
      <c r="L39" s="6"/>
      <c r="M39" s="68" t="s">
        <v>47</v>
      </c>
      <c r="N39" s="69"/>
      <c r="O39" s="69"/>
      <c r="P39" s="69"/>
      <c r="Q39" s="69">
        <f>V4*0.1</f>
        <v>3.3600000000000003</v>
      </c>
      <c r="R39" s="69">
        <f>V4*0.15</f>
        <v>5.04</v>
      </c>
      <c r="S39" s="69">
        <f>V4*0.14</f>
        <v>4.7040000000000006</v>
      </c>
      <c r="T39" s="69">
        <f>V4*0.12</f>
        <v>4.032</v>
      </c>
      <c r="U39" s="69">
        <f>V4*0.12</f>
        <v>4.032</v>
      </c>
    </row>
    <row r="40" spans="1:21" x14ac:dyDescent="0.45">
      <c r="A40" s="17">
        <v>36</v>
      </c>
      <c r="B40" s="18">
        <v>35</v>
      </c>
      <c r="C40" s="19"/>
      <c r="D40" s="19"/>
      <c r="E40" s="19"/>
      <c r="F40" s="20"/>
      <c r="G40" s="18"/>
      <c r="H40" s="18"/>
      <c r="I40" s="21"/>
      <c r="J40" s="28"/>
      <c r="K40" s="28"/>
      <c r="L40" s="6"/>
      <c r="M40" s="68" t="s">
        <v>48</v>
      </c>
      <c r="N40" s="69"/>
      <c r="O40" s="69"/>
      <c r="P40" s="69"/>
      <c r="Q40" s="69"/>
      <c r="R40" s="69">
        <f>V4*0.1</f>
        <v>3.3600000000000003</v>
      </c>
      <c r="S40" s="69">
        <f>V4*0.1</f>
        <v>3.3600000000000003</v>
      </c>
      <c r="T40" s="69">
        <f>V4*0.1</f>
        <v>3.3600000000000003</v>
      </c>
      <c r="U40" s="69">
        <f>V4*0.1</f>
        <v>3.3600000000000003</v>
      </c>
    </row>
    <row r="41" spans="1:21" x14ac:dyDescent="0.45">
      <c r="A41" s="17">
        <v>37</v>
      </c>
      <c r="B41" s="17">
        <v>35</v>
      </c>
      <c r="C41" s="17"/>
      <c r="D41" s="17"/>
      <c r="E41" s="17"/>
      <c r="F41" s="20"/>
      <c r="G41" s="18"/>
      <c r="H41" s="18"/>
      <c r="I41" s="21"/>
      <c r="J41" s="28"/>
      <c r="K41" s="28"/>
      <c r="L41" s="6"/>
      <c r="M41" s="68" t="s">
        <v>49</v>
      </c>
      <c r="N41" s="69"/>
      <c r="O41" s="69"/>
      <c r="P41" s="69"/>
      <c r="Q41" s="69"/>
      <c r="R41" s="69"/>
      <c r="S41" s="69">
        <f>V4*0.08</f>
        <v>2.6880000000000002</v>
      </c>
      <c r="T41" s="69">
        <f>V4*0.08</f>
        <v>2.6880000000000002</v>
      </c>
      <c r="U41" s="69">
        <f>V4*0.08</f>
        <v>2.6880000000000002</v>
      </c>
    </row>
    <row r="42" spans="1:21" x14ac:dyDescent="0.45">
      <c r="A42" s="17">
        <v>38</v>
      </c>
      <c r="B42" s="18">
        <v>35</v>
      </c>
      <c r="C42" s="19"/>
      <c r="D42" s="19"/>
      <c r="E42" s="19"/>
      <c r="F42" s="20"/>
      <c r="G42" s="18"/>
      <c r="H42" s="18"/>
      <c r="I42" s="21"/>
      <c r="J42" s="28"/>
      <c r="K42" s="28"/>
      <c r="L42" s="6"/>
      <c r="M42" s="68" t="s">
        <v>50</v>
      </c>
      <c r="N42" s="69"/>
      <c r="O42" s="69"/>
      <c r="P42" s="69"/>
      <c r="Q42" s="69"/>
      <c r="R42" s="69"/>
      <c r="S42" s="69"/>
      <c r="T42" s="69">
        <f>V4*0.07</f>
        <v>2.3520000000000003</v>
      </c>
      <c r="U42" s="69">
        <f>V4*0.07</f>
        <v>2.3520000000000003</v>
      </c>
    </row>
    <row r="43" spans="1:21" x14ac:dyDescent="0.45">
      <c r="A43" s="17">
        <v>39</v>
      </c>
      <c r="B43" s="18">
        <v>36</v>
      </c>
      <c r="C43" s="19"/>
      <c r="D43" s="19"/>
      <c r="E43" s="19"/>
      <c r="F43" s="20"/>
      <c r="G43" s="18"/>
      <c r="H43" s="18"/>
      <c r="I43" s="21"/>
      <c r="J43" s="28"/>
      <c r="K43" s="28"/>
      <c r="L43" s="6"/>
      <c r="M43" s="71" t="s">
        <v>51</v>
      </c>
      <c r="N43" s="72"/>
      <c r="O43" s="72"/>
      <c r="P43" s="72"/>
      <c r="Q43" s="72"/>
      <c r="R43" s="72"/>
      <c r="S43" s="72"/>
      <c r="T43" s="72"/>
      <c r="U43" s="72">
        <f>V4*0.06</f>
        <v>2.016</v>
      </c>
    </row>
    <row r="44" spans="1:21" x14ac:dyDescent="0.45">
      <c r="A44" s="17">
        <v>40</v>
      </c>
      <c r="B44" s="18">
        <v>38</v>
      </c>
      <c r="C44" s="19"/>
      <c r="D44" s="19"/>
      <c r="E44" s="19"/>
      <c r="F44" s="20"/>
      <c r="G44" s="18"/>
      <c r="H44" s="18"/>
      <c r="I44" s="21"/>
      <c r="J44" s="28"/>
      <c r="K44" s="28"/>
      <c r="L44" s="6"/>
      <c r="M44" s="65" t="s">
        <v>52</v>
      </c>
      <c r="N44" s="69">
        <f t="shared" ref="N44:U44" si="2">SUM(N36:N43)</f>
        <v>33.6</v>
      </c>
      <c r="O44" s="69">
        <f t="shared" si="2"/>
        <v>33.6</v>
      </c>
      <c r="P44" s="69">
        <f t="shared" si="2"/>
        <v>33.6</v>
      </c>
      <c r="Q44" s="69">
        <f t="shared" si="2"/>
        <v>33.6</v>
      </c>
      <c r="R44" s="69">
        <f t="shared" si="2"/>
        <v>33.6</v>
      </c>
      <c r="S44" s="69">
        <f t="shared" si="2"/>
        <v>33.6</v>
      </c>
      <c r="T44" s="69">
        <f t="shared" si="2"/>
        <v>33.6</v>
      </c>
      <c r="U44" s="69">
        <f t="shared" si="2"/>
        <v>33.6</v>
      </c>
    </row>
    <row r="45" spans="1:21" x14ac:dyDescent="0.45">
      <c r="A45" s="17">
        <v>41</v>
      </c>
      <c r="B45" s="18">
        <v>39</v>
      </c>
      <c r="C45" s="19"/>
      <c r="D45" s="19"/>
      <c r="E45" s="19"/>
      <c r="F45" s="20"/>
      <c r="G45" s="18"/>
      <c r="H45" s="18"/>
      <c r="I45" s="21"/>
      <c r="J45" s="28"/>
      <c r="K45" s="28"/>
      <c r="L45" s="6"/>
      <c r="M45" s="30"/>
      <c r="N45" s="30"/>
      <c r="O45" s="30"/>
      <c r="P45" s="30"/>
      <c r="Q45" s="30"/>
      <c r="R45" s="30"/>
      <c r="S45" s="30"/>
      <c r="T45" s="30"/>
      <c r="U45" s="30"/>
    </row>
    <row r="46" spans="1:21" x14ac:dyDescent="0.45">
      <c r="A46" s="17">
        <v>42</v>
      </c>
      <c r="B46" s="18">
        <v>40</v>
      </c>
      <c r="C46" s="19"/>
      <c r="D46" s="19"/>
      <c r="E46" s="19"/>
      <c r="F46" s="20"/>
      <c r="G46" s="18"/>
      <c r="H46" s="18"/>
      <c r="I46" s="21"/>
      <c r="J46" s="28"/>
      <c r="K46" s="28"/>
      <c r="L46" s="6"/>
      <c r="M46" s="30"/>
      <c r="N46" s="30"/>
      <c r="O46" s="30"/>
      <c r="P46" s="30"/>
      <c r="Q46" s="30"/>
      <c r="R46" s="30"/>
      <c r="S46" s="30"/>
      <c r="T46" s="30"/>
      <c r="U46" s="30"/>
    </row>
    <row r="47" spans="1:21" x14ac:dyDescent="0.45">
      <c r="A47" s="17">
        <v>43</v>
      </c>
      <c r="B47" s="18">
        <v>40</v>
      </c>
      <c r="C47" s="19"/>
      <c r="D47" s="19"/>
      <c r="E47" s="19"/>
      <c r="F47" s="20"/>
      <c r="G47" s="18"/>
      <c r="H47" s="18"/>
      <c r="I47" s="21"/>
      <c r="J47" s="28"/>
      <c r="K47" s="28"/>
      <c r="L47" s="6"/>
      <c r="M47" s="73" t="s">
        <v>55</v>
      </c>
      <c r="N47" s="43"/>
      <c r="O47" s="43"/>
      <c r="P47" s="43"/>
      <c r="Q47" s="43"/>
      <c r="R47" s="43"/>
      <c r="S47" s="43"/>
      <c r="T47" s="43"/>
      <c r="U47" s="43"/>
    </row>
    <row r="48" spans="1:21" x14ac:dyDescent="0.45">
      <c r="A48" s="17">
        <v>44</v>
      </c>
      <c r="B48" s="18">
        <v>41</v>
      </c>
      <c r="C48" s="19"/>
      <c r="D48" s="19"/>
      <c r="E48" s="19"/>
      <c r="F48" s="20"/>
      <c r="G48" s="18"/>
      <c r="H48" s="18"/>
      <c r="I48" s="21"/>
      <c r="J48" s="28"/>
      <c r="K48" s="28"/>
      <c r="L48" s="6"/>
      <c r="M48" s="74" t="s">
        <v>35</v>
      </c>
      <c r="N48" s="75" t="s">
        <v>36</v>
      </c>
      <c r="O48" s="75" t="s">
        <v>37</v>
      </c>
      <c r="P48" s="75" t="s">
        <v>38</v>
      </c>
      <c r="Q48" s="75" t="s">
        <v>39</v>
      </c>
      <c r="R48" s="75" t="s">
        <v>40</v>
      </c>
      <c r="S48" s="75" t="s">
        <v>41</v>
      </c>
      <c r="T48" s="75" t="s">
        <v>42</v>
      </c>
      <c r="U48" s="75" t="s">
        <v>43</v>
      </c>
    </row>
    <row r="49" spans="1:21" x14ac:dyDescent="0.45">
      <c r="A49" s="17">
        <v>45</v>
      </c>
      <c r="B49" s="18">
        <v>42</v>
      </c>
      <c r="C49" s="19"/>
      <c r="D49" s="19"/>
      <c r="E49" s="19"/>
      <c r="F49" s="20"/>
      <c r="G49" s="18"/>
      <c r="H49" s="18"/>
      <c r="I49" s="21"/>
      <c r="J49" s="28"/>
      <c r="K49" s="28"/>
      <c r="L49" s="6"/>
      <c r="M49" s="76" t="s">
        <v>44</v>
      </c>
      <c r="N49" s="77">
        <f>V5</f>
        <v>16.8</v>
      </c>
      <c r="O49" s="78">
        <f>V5*0.6</f>
        <v>10.08</v>
      </c>
      <c r="P49" s="77">
        <f>V5*0.5</f>
        <v>8.4</v>
      </c>
      <c r="Q49" s="77">
        <f>V5*0.4</f>
        <v>6.7200000000000006</v>
      </c>
      <c r="R49" s="77">
        <f>V5*0.3</f>
        <v>5.04</v>
      </c>
      <c r="S49" s="77">
        <f>V5*0.28</f>
        <v>4.7040000000000006</v>
      </c>
      <c r="T49" s="77">
        <f>V5*0.27</f>
        <v>4.5360000000000005</v>
      </c>
      <c r="U49" s="77">
        <f>V5*0.24</f>
        <v>4.032</v>
      </c>
    </row>
    <row r="50" spans="1:21" x14ac:dyDescent="0.45">
      <c r="A50" s="17">
        <v>46</v>
      </c>
      <c r="B50" s="18">
        <v>43</v>
      </c>
      <c r="C50" s="19"/>
      <c r="D50" s="19"/>
      <c r="E50" s="19"/>
      <c r="F50" s="20"/>
      <c r="G50" s="18"/>
      <c r="H50" s="18"/>
      <c r="I50" s="21"/>
      <c r="J50" s="28"/>
      <c r="K50" s="28"/>
      <c r="L50" s="6"/>
      <c r="M50" s="76" t="s">
        <v>45</v>
      </c>
      <c r="N50" s="77"/>
      <c r="O50" s="77">
        <f>V5*0.4</f>
        <v>6.7200000000000006</v>
      </c>
      <c r="P50" s="77">
        <f>V5*0.3</f>
        <v>5.04</v>
      </c>
      <c r="Q50" s="77">
        <f>V5*0.3</f>
        <v>5.04</v>
      </c>
      <c r="R50" s="77">
        <f>V5*0.25</f>
        <v>4.2</v>
      </c>
      <c r="S50" s="77">
        <f>V5*0.22</f>
        <v>3.6960000000000002</v>
      </c>
      <c r="T50" s="77">
        <f>V5*0.2</f>
        <v>3.3600000000000003</v>
      </c>
      <c r="U50" s="77">
        <f>V5*0.18</f>
        <v>3.024</v>
      </c>
    </row>
    <row r="51" spans="1:21" x14ac:dyDescent="0.45">
      <c r="A51" s="17">
        <v>47</v>
      </c>
      <c r="B51" s="18">
        <v>44</v>
      </c>
      <c r="C51" s="19"/>
      <c r="D51" s="19"/>
      <c r="E51" s="19"/>
      <c r="F51" s="20"/>
      <c r="G51" s="18"/>
      <c r="H51" s="18"/>
      <c r="I51" s="21"/>
      <c r="J51" s="28"/>
      <c r="K51" s="28"/>
      <c r="L51" s="6"/>
      <c r="M51" s="76" t="s">
        <v>46</v>
      </c>
      <c r="N51" s="77"/>
      <c r="O51" s="77"/>
      <c r="P51" s="77">
        <f>V5*0.2</f>
        <v>3.3600000000000003</v>
      </c>
      <c r="Q51" s="77">
        <f>V5*0.2</f>
        <v>3.3600000000000003</v>
      </c>
      <c r="R51" s="77">
        <f>V5*0.2</f>
        <v>3.3600000000000003</v>
      </c>
      <c r="S51" s="77">
        <f>V5*0.18</f>
        <v>3.024</v>
      </c>
      <c r="T51" s="77">
        <f>V5*0.16</f>
        <v>2.6880000000000002</v>
      </c>
      <c r="U51" s="77">
        <f>V5*0.15</f>
        <v>2.52</v>
      </c>
    </row>
    <row r="52" spans="1:21" x14ac:dyDescent="0.45">
      <c r="A52" s="17">
        <v>48</v>
      </c>
      <c r="B52" s="18">
        <v>45</v>
      </c>
      <c r="C52" s="19"/>
      <c r="D52" s="19"/>
      <c r="E52" s="19"/>
      <c r="F52" s="20"/>
      <c r="G52" s="18"/>
      <c r="H52" s="18"/>
      <c r="I52" s="21"/>
      <c r="J52" s="28"/>
      <c r="K52" s="28"/>
      <c r="L52" s="6"/>
      <c r="M52" s="76" t="s">
        <v>47</v>
      </c>
      <c r="N52" s="77"/>
      <c r="O52" s="77"/>
      <c r="P52" s="77"/>
      <c r="Q52" s="77">
        <f>V5*0.1</f>
        <v>1.6800000000000002</v>
      </c>
      <c r="R52" s="77">
        <f>V5*0.15</f>
        <v>2.52</v>
      </c>
      <c r="S52" s="77">
        <f>V5*0.14</f>
        <v>2.3520000000000003</v>
      </c>
      <c r="T52" s="77">
        <f>V5*0.12</f>
        <v>2.016</v>
      </c>
      <c r="U52" s="77">
        <f>V5*0.12</f>
        <v>2.016</v>
      </c>
    </row>
    <row r="53" spans="1:21" x14ac:dyDescent="0.45">
      <c r="A53" s="17">
        <v>49</v>
      </c>
      <c r="B53" s="18">
        <v>46</v>
      </c>
      <c r="C53" s="19"/>
      <c r="D53" s="19"/>
      <c r="E53" s="19"/>
      <c r="F53" s="20"/>
      <c r="G53" s="18"/>
      <c r="H53" s="18"/>
      <c r="I53" s="21"/>
      <c r="J53" s="28"/>
      <c r="K53" s="28"/>
      <c r="L53" s="6"/>
      <c r="M53" s="76" t="s">
        <v>48</v>
      </c>
      <c r="N53" s="77"/>
      <c r="O53" s="77"/>
      <c r="P53" s="77"/>
      <c r="Q53" s="77"/>
      <c r="R53" s="77">
        <f>V5*0.1</f>
        <v>1.6800000000000002</v>
      </c>
      <c r="S53" s="77">
        <f>V5*0.1</f>
        <v>1.6800000000000002</v>
      </c>
      <c r="T53" s="77">
        <f>V5*0.1</f>
        <v>1.6800000000000002</v>
      </c>
      <c r="U53" s="77">
        <f>V5*0.1</f>
        <v>1.6800000000000002</v>
      </c>
    </row>
    <row r="54" spans="1:21" x14ac:dyDescent="0.45">
      <c r="A54" s="17">
        <v>50</v>
      </c>
      <c r="B54" s="18">
        <v>47</v>
      </c>
      <c r="C54" s="19"/>
      <c r="D54" s="19"/>
      <c r="E54" s="19"/>
      <c r="F54" s="20"/>
      <c r="G54" s="18"/>
      <c r="H54" s="18"/>
      <c r="I54" s="21"/>
      <c r="J54" s="28"/>
      <c r="K54" s="28"/>
      <c r="L54" s="6"/>
      <c r="M54" s="76" t="s">
        <v>49</v>
      </c>
      <c r="N54" s="77"/>
      <c r="O54" s="77"/>
      <c r="P54" s="77"/>
      <c r="Q54" s="77"/>
      <c r="R54" s="77"/>
      <c r="S54" s="77">
        <f>V5*0.08</f>
        <v>1.3440000000000001</v>
      </c>
      <c r="T54" s="77">
        <f>V5*0.08</f>
        <v>1.3440000000000001</v>
      </c>
      <c r="U54" s="77">
        <f>V5*0.08</f>
        <v>1.3440000000000001</v>
      </c>
    </row>
    <row r="55" spans="1:21" x14ac:dyDescent="0.45">
      <c r="A55" s="17">
        <v>51</v>
      </c>
      <c r="B55" s="18">
        <v>48</v>
      </c>
      <c r="C55" s="19"/>
      <c r="D55" s="19"/>
      <c r="E55" s="19"/>
      <c r="F55" s="20"/>
      <c r="G55" s="18"/>
      <c r="H55" s="18"/>
      <c r="I55" s="21"/>
      <c r="J55" s="28"/>
      <c r="K55" s="28"/>
      <c r="L55" s="6"/>
      <c r="M55" s="76" t="s">
        <v>50</v>
      </c>
      <c r="N55" s="77"/>
      <c r="O55" s="77"/>
      <c r="P55" s="77"/>
      <c r="Q55" s="77"/>
      <c r="R55" s="77"/>
      <c r="S55" s="77"/>
      <c r="T55" s="77">
        <f>V5*0.07</f>
        <v>1.1760000000000002</v>
      </c>
      <c r="U55" s="77">
        <f>V5*0.07</f>
        <v>1.1760000000000002</v>
      </c>
    </row>
    <row r="56" spans="1:21" x14ac:dyDescent="0.45">
      <c r="A56" s="17">
        <v>52</v>
      </c>
      <c r="B56" s="18">
        <v>100</v>
      </c>
      <c r="C56" s="19"/>
      <c r="D56" s="19"/>
      <c r="E56" s="19"/>
      <c r="F56" s="20"/>
      <c r="G56" s="18"/>
      <c r="H56" s="18"/>
      <c r="I56" s="21"/>
      <c r="J56" s="28"/>
      <c r="K56" s="28"/>
      <c r="L56" s="6"/>
      <c r="M56" s="79" t="s">
        <v>51</v>
      </c>
      <c r="N56" s="80"/>
      <c r="O56" s="80"/>
      <c r="P56" s="80"/>
      <c r="Q56" s="80"/>
      <c r="R56" s="80"/>
      <c r="S56" s="80"/>
      <c r="T56" s="80"/>
      <c r="U56" s="80">
        <f>V5*0.06</f>
        <v>1.008</v>
      </c>
    </row>
    <row r="57" spans="1:21" x14ac:dyDescent="0.45">
      <c r="A57" s="17">
        <v>53</v>
      </c>
      <c r="B57" s="17"/>
      <c r="C57" s="17"/>
      <c r="D57" s="17"/>
      <c r="E57" s="17"/>
      <c r="F57" s="20"/>
      <c r="G57" s="18"/>
      <c r="H57" s="18"/>
      <c r="I57" s="21"/>
      <c r="J57" s="28"/>
      <c r="K57" s="28"/>
      <c r="L57" s="6"/>
      <c r="M57" s="73" t="s">
        <v>52</v>
      </c>
      <c r="N57" s="77">
        <f t="shared" ref="N57:U57" si="3">SUM(N49:N56)</f>
        <v>16.8</v>
      </c>
      <c r="O57" s="77">
        <f t="shared" si="3"/>
        <v>16.8</v>
      </c>
      <c r="P57" s="77">
        <f t="shared" si="3"/>
        <v>16.8</v>
      </c>
      <c r="Q57" s="77">
        <f t="shared" si="3"/>
        <v>16.8</v>
      </c>
      <c r="R57" s="77">
        <f t="shared" si="3"/>
        <v>16.8</v>
      </c>
      <c r="S57" s="77">
        <f t="shared" si="3"/>
        <v>16.8</v>
      </c>
      <c r="T57" s="77">
        <f t="shared" si="3"/>
        <v>16.8</v>
      </c>
      <c r="U57" s="77">
        <f t="shared" si="3"/>
        <v>16.8</v>
      </c>
    </row>
    <row r="58" spans="1:21" x14ac:dyDescent="0.45">
      <c r="A58" s="17">
        <v>54</v>
      </c>
      <c r="B58" s="17"/>
      <c r="C58" s="17"/>
      <c r="D58" s="17"/>
      <c r="E58" s="17"/>
      <c r="F58" s="20"/>
      <c r="G58" s="18"/>
      <c r="H58" s="18"/>
      <c r="I58" s="21"/>
      <c r="J58" s="28"/>
      <c r="K58" s="28"/>
      <c r="L58" s="6"/>
      <c r="M58" s="6"/>
    </row>
    <row r="59" spans="1:21" x14ac:dyDescent="0.45">
      <c r="A59" s="17">
        <v>55</v>
      </c>
      <c r="B59" s="17"/>
      <c r="C59" s="17"/>
      <c r="D59" s="17"/>
      <c r="E59" s="17"/>
      <c r="F59" s="20"/>
      <c r="G59" s="18"/>
      <c r="H59" s="18"/>
      <c r="I59" s="21"/>
      <c r="J59" s="28"/>
      <c r="K59" s="28"/>
      <c r="L59" s="6"/>
      <c r="M59" s="6"/>
    </row>
    <row r="60" spans="1:21" x14ac:dyDescent="0.45">
      <c r="A60" s="17">
        <v>56</v>
      </c>
      <c r="B60" s="17"/>
      <c r="C60" s="17"/>
      <c r="D60" s="17"/>
      <c r="E60" s="17"/>
      <c r="F60" s="20"/>
      <c r="G60" s="18"/>
      <c r="H60" s="18"/>
      <c r="I60" s="21"/>
      <c r="J60" s="28"/>
      <c r="K60" s="28"/>
      <c r="L60" s="6"/>
      <c r="M60" s="6"/>
    </row>
    <row r="61" spans="1:21" x14ac:dyDescent="0.45">
      <c r="A61" s="17">
        <v>57</v>
      </c>
      <c r="B61" s="17"/>
      <c r="C61" s="17"/>
      <c r="D61" s="17"/>
      <c r="E61" s="17"/>
      <c r="F61" s="20"/>
      <c r="G61" s="18"/>
      <c r="H61" s="18"/>
      <c r="I61" s="21"/>
      <c r="J61" s="28"/>
      <c r="K61" s="28"/>
      <c r="L61" s="6"/>
      <c r="M61" s="6"/>
    </row>
    <row r="62" spans="1:21" x14ac:dyDescent="0.45">
      <c r="A62" s="17">
        <v>58</v>
      </c>
      <c r="B62" s="17"/>
      <c r="C62" s="17"/>
      <c r="D62" s="17"/>
      <c r="E62" s="17"/>
      <c r="F62" s="20"/>
      <c r="G62" s="18"/>
      <c r="H62" s="18"/>
      <c r="I62" s="21"/>
      <c r="J62" s="28"/>
      <c r="K62" s="28"/>
      <c r="L62" s="6"/>
      <c r="M62" s="6"/>
    </row>
    <row r="63" spans="1:21" x14ac:dyDescent="0.45">
      <c r="A63" s="17">
        <v>59</v>
      </c>
      <c r="B63" s="17"/>
      <c r="C63" s="17"/>
      <c r="D63" s="17"/>
      <c r="E63" s="17"/>
      <c r="F63" s="20"/>
      <c r="G63" s="18"/>
      <c r="H63" s="18"/>
      <c r="I63" s="21"/>
      <c r="J63" s="28"/>
      <c r="K63" s="28"/>
      <c r="L63" s="6"/>
      <c r="M63" s="6"/>
    </row>
    <row r="64" spans="1:21" x14ac:dyDescent="0.45">
      <c r="A64" s="17">
        <v>60</v>
      </c>
      <c r="B64" s="17"/>
      <c r="C64" s="17"/>
      <c r="D64" s="17"/>
      <c r="E64" s="17"/>
      <c r="F64" s="20"/>
      <c r="G64" s="18"/>
      <c r="H64" s="18"/>
      <c r="I64" s="21"/>
      <c r="J64" s="28"/>
      <c r="K64" s="28"/>
      <c r="L64" s="6"/>
      <c r="M64" s="6"/>
    </row>
    <row r="65" spans="1:13" x14ac:dyDescent="0.45">
      <c r="A65" s="17">
        <v>61</v>
      </c>
      <c r="B65" s="17"/>
      <c r="C65" s="17"/>
      <c r="D65" s="17"/>
      <c r="E65" s="17"/>
      <c r="F65" s="20"/>
      <c r="G65" s="18"/>
      <c r="H65" s="18"/>
      <c r="I65" s="21"/>
      <c r="J65" s="28"/>
      <c r="K65" s="28"/>
      <c r="L65" s="6"/>
      <c r="M65" s="6"/>
    </row>
    <row r="66" spans="1:13" x14ac:dyDescent="0.45">
      <c r="A66" s="17">
        <v>62</v>
      </c>
      <c r="B66" s="17"/>
      <c r="C66" s="17"/>
      <c r="D66" s="17"/>
      <c r="E66" s="17"/>
      <c r="F66" s="20"/>
      <c r="G66" s="18"/>
      <c r="H66" s="18"/>
      <c r="I66" s="21"/>
      <c r="J66" s="28"/>
      <c r="K66" s="28"/>
      <c r="L66" s="6"/>
      <c r="M66" s="6"/>
    </row>
    <row r="67" spans="1:13" x14ac:dyDescent="0.45">
      <c r="A67" s="17">
        <v>63</v>
      </c>
      <c r="B67" s="17"/>
      <c r="C67" s="17"/>
      <c r="D67" s="17"/>
      <c r="E67" s="17"/>
      <c r="F67" s="20"/>
      <c r="G67" s="18"/>
      <c r="H67" s="18"/>
      <c r="I67" s="21"/>
      <c r="J67" s="28"/>
      <c r="K67" s="28"/>
      <c r="L67" s="6"/>
      <c r="M67" s="6"/>
    </row>
    <row r="68" spans="1:13" x14ac:dyDescent="0.45">
      <c r="A68" s="17">
        <v>64</v>
      </c>
      <c r="B68" s="17"/>
      <c r="C68" s="17"/>
      <c r="D68" s="17"/>
      <c r="E68" s="17"/>
      <c r="F68" s="20"/>
      <c r="G68" s="18"/>
      <c r="H68" s="18"/>
      <c r="I68" s="21"/>
      <c r="J68" s="28"/>
      <c r="K68" s="28"/>
      <c r="L68" s="6"/>
      <c r="M68" s="6"/>
    </row>
    <row r="69" spans="1:13" x14ac:dyDescent="0.45">
      <c r="A69" s="17">
        <v>65</v>
      </c>
      <c r="B69" s="17"/>
      <c r="C69" s="17"/>
      <c r="D69" s="17"/>
      <c r="E69" s="17"/>
      <c r="F69" s="20"/>
      <c r="G69" s="18"/>
      <c r="H69" s="18"/>
      <c r="I69" s="21"/>
      <c r="J69" s="28"/>
      <c r="K69" s="28"/>
      <c r="L69" s="6"/>
      <c r="M69" s="6"/>
    </row>
    <row r="70" spans="1:13" x14ac:dyDescent="0.45">
      <c r="A70" s="17">
        <v>66</v>
      </c>
      <c r="B70" s="17"/>
      <c r="C70" s="17"/>
      <c r="D70" s="17"/>
      <c r="E70" s="17"/>
      <c r="F70" s="20"/>
      <c r="G70" s="18"/>
      <c r="H70" s="18"/>
      <c r="I70" s="21"/>
      <c r="J70" s="28"/>
      <c r="K70" s="28"/>
      <c r="L70" s="6"/>
      <c r="M70" s="6"/>
    </row>
    <row r="71" spans="1:13" x14ac:dyDescent="0.45">
      <c r="A71" s="17">
        <v>67</v>
      </c>
      <c r="B71" s="17"/>
      <c r="C71" s="17"/>
      <c r="D71" s="17"/>
      <c r="E71" s="17"/>
      <c r="F71" s="20"/>
      <c r="G71" s="18"/>
      <c r="H71" s="18"/>
      <c r="I71" s="21"/>
      <c r="J71" s="28"/>
      <c r="K71" s="28"/>
      <c r="L71" s="6"/>
      <c r="M71" s="6"/>
    </row>
    <row r="72" spans="1:13" x14ac:dyDescent="0.45">
      <c r="A72" s="17">
        <v>68</v>
      </c>
      <c r="B72" s="17"/>
      <c r="C72" s="17"/>
      <c r="D72" s="17"/>
      <c r="E72" s="17"/>
      <c r="F72" s="20"/>
      <c r="G72" s="18"/>
      <c r="H72" s="18"/>
      <c r="I72" s="21"/>
      <c r="J72" s="28"/>
      <c r="K72" s="28"/>
      <c r="L72" s="6"/>
      <c r="M72" s="6"/>
    </row>
    <row r="73" spans="1:13" x14ac:dyDescent="0.45">
      <c r="A73" s="17">
        <v>69</v>
      </c>
      <c r="B73" s="17"/>
      <c r="C73" s="17"/>
      <c r="D73" s="17"/>
      <c r="E73" s="17"/>
      <c r="F73" s="20"/>
      <c r="G73" s="18"/>
      <c r="H73" s="18"/>
      <c r="I73" s="21"/>
      <c r="J73" s="28"/>
      <c r="K73" s="28"/>
      <c r="L73" s="6"/>
      <c r="M73" s="6"/>
    </row>
    <row r="74" spans="1:13" x14ac:dyDescent="0.45">
      <c r="A74" s="17">
        <v>70</v>
      </c>
      <c r="B74" s="17"/>
      <c r="C74" s="17"/>
      <c r="D74" s="17"/>
      <c r="E74" s="17"/>
      <c r="F74" s="20"/>
      <c r="G74" s="18"/>
      <c r="H74" s="18"/>
      <c r="I74" s="21"/>
      <c r="J74" s="28"/>
      <c r="K74" s="28"/>
      <c r="L74" s="6"/>
      <c r="M74" s="6"/>
    </row>
    <row r="75" spans="1:13" x14ac:dyDescent="0.45">
      <c r="A75" s="17">
        <v>71</v>
      </c>
      <c r="B75" s="17"/>
      <c r="C75" s="17"/>
      <c r="D75" s="17"/>
      <c r="E75" s="17"/>
      <c r="F75" s="20"/>
      <c r="G75" s="18"/>
      <c r="H75" s="18"/>
      <c r="I75" s="21"/>
      <c r="J75" s="28"/>
      <c r="K75" s="28"/>
      <c r="L75" s="6"/>
      <c r="M75" s="6"/>
    </row>
    <row r="76" spans="1:13" x14ac:dyDescent="0.45">
      <c r="A76" s="17">
        <v>72</v>
      </c>
      <c r="B76" s="17"/>
      <c r="C76" s="17"/>
      <c r="D76" s="17"/>
      <c r="E76" s="17"/>
      <c r="F76" s="20"/>
      <c r="G76" s="18"/>
      <c r="H76" s="18"/>
      <c r="I76" s="21"/>
      <c r="J76" s="28"/>
      <c r="K76" s="28"/>
      <c r="L76" s="6"/>
      <c r="M76" s="6"/>
    </row>
    <row r="77" spans="1:13" x14ac:dyDescent="0.45">
      <c r="A77" s="17">
        <v>73</v>
      </c>
      <c r="B77" s="17"/>
      <c r="C77" s="17"/>
      <c r="D77" s="17"/>
      <c r="E77" s="17"/>
      <c r="F77" s="20"/>
      <c r="G77" s="18"/>
      <c r="H77" s="18"/>
      <c r="I77" s="21"/>
      <c r="J77" s="28"/>
      <c r="K77" s="28"/>
      <c r="L77" s="6"/>
    </row>
    <row r="78" spans="1:13" x14ac:dyDescent="0.45">
      <c r="A78" s="17">
        <v>74</v>
      </c>
      <c r="B78" s="17"/>
      <c r="C78" s="17"/>
      <c r="D78" s="17"/>
      <c r="E78" s="17"/>
      <c r="F78" s="20"/>
      <c r="G78" s="18"/>
      <c r="H78" s="18"/>
      <c r="I78" s="21"/>
      <c r="J78" s="28"/>
      <c r="K78" s="28"/>
      <c r="L78" s="6"/>
    </row>
    <row r="79" spans="1:13" x14ac:dyDescent="0.45">
      <c r="A79" s="17">
        <v>75</v>
      </c>
      <c r="B79" s="17"/>
      <c r="C79" s="17"/>
      <c r="D79" s="17"/>
      <c r="E79" s="17"/>
      <c r="F79" s="20"/>
      <c r="G79" s="18"/>
      <c r="H79" s="18"/>
      <c r="I79" s="21"/>
      <c r="J79" s="28"/>
      <c r="K79" s="28"/>
      <c r="L79" s="6"/>
    </row>
    <row r="80" spans="1:13" x14ac:dyDescent="0.45">
      <c r="A80" s="17">
        <v>76</v>
      </c>
      <c r="B80" s="17"/>
      <c r="C80" s="17"/>
      <c r="D80" s="17"/>
      <c r="E80" s="17"/>
      <c r="F80" s="20"/>
      <c r="G80" s="18"/>
      <c r="H80" s="18"/>
      <c r="I80" s="21"/>
      <c r="J80" s="28"/>
      <c r="K80" s="28"/>
      <c r="L80" s="6"/>
    </row>
    <row r="81" spans="1:12" x14ac:dyDescent="0.45">
      <c r="A81" s="17">
        <v>77</v>
      </c>
      <c r="B81" s="17"/>
      <c r="C81" s="17"/>
      <c r="D81" s="17"/>
      <c r="E81" s="17"/>
      <c r="F81" s="20"/>
      <c r="G81" s="18"/>
      <c r="H81" s="18"/>
      <c r="I81" s="21"/>
      <c r="J81" s="28"/>
      <c r="K81" s="28"/>
      <c r="L81" s="6"/>
    </row>
    <row r="82" spans="1:12" x14ac:dyDescent="0.45">
      <c r="A82" s="17">
        <v>78</v>
      </c>
      <c r="B82" s="17"/>
      <c r="C82" s="17"/>
      <c r="D82" s="17"/>
      <c r="E82" s="17"/>
      <c r="F82" s="20"/>
      <c r="G82" s="18"/>
      <c r="H82" s="18"/>
      <c r="I82" s="21"/>
      <c r="J82" s="28"/>
      <c r="K82" s="28"/>
      <c r="L82" s="6"/>
    </row>
    <row r="83" spans="1:12" x14ac:dyDescent="0.45">
      <c r="A83" s="17">
        <v>79</v>
      </c>
      <c r="B83" s="17"/>
      <c r="C83" s="17"/>
      <c r="D83" s="17"/>
      <c r="E83" s="17"/>
      <c r="F83" s="20"/>
      <c r="G83" s="18"/>
      <c r="H83" s="18"/>
      <c r="I83" s="21"/>
      <c r="J83" s="28"/>
      <c r="K83" s="28"/>
      <c r="L83" s="6"/>
    </row>
    <row r="84" spans="1:12" x14ac:dyDescent="0.45">
      <c r="A84" s="17">
        <v>80</v>
      </c>
      <c r="B84" s="17"/>
      <c r="C84" s="17"/>
      <c r="D84" s="17"/>
      <c r="E84" s="17"/>
      <c r="F84" s="20"/>
      <c r="G84" s="18"/>
      <c r="H84" s="18"/>
      <c r="I84" s="21"/>
      <c r="J84" s="28"/>
      <c r="K84" s="28"/>
      <c r="L84" s="6"/>
    </row>
    <row r="85" spans="1:12" x14ac:dyDescent="0.45">
      <c r="A85" s="17">
        <v>81</v>
      </c>
      <c r="B85" s="17"/>
      <c r="C85" s="17"/>
      <c r="D85" s="17"/>
      <c r="E85" s="17"/>
      <c r="F85" s="20"/>
      <c r="G85" s="18"/>
      <c r="H85" s="18"/>
      <c r="I85" s="21"/>
      <c r="J85" s="28"/>
      <c r="K85" s="28"/>
      <c r="L85" s="6"/>
    </row>
    <row r="86" spans="1:12" x14ac:dyDescent="0.45">
      <c r="A86" s="17">
        <v>82</v>
      </c>
      <c r="B86" s="17"/>
      <c r="C86" s="17"/>
      <c r="D86" s="17"/>
      <c r="E86" s="17"/>
      <c r="F86" s="20"/>
      <c r="G86" s="18"/>
      <c r="H86" s="18"/>
      <c r="I86" s="21"/>
      <c r="J86" s="28"/>
      <c r="K86" s="28"/>
      <c r="L86" s="6"/>
    </row>
    <row r="87" spans="1:12" x14ac:dyDescent="0.45">
      <c r="A87" s="17">
        <v>83</v>
      </c>
      <c r="B87" s="17"/>
      <c r="C87" s="17"/>
      <c r="D87" s="17"/>
      <c r="E87" s="17"/>
      <c r="F87" s="20"/>
      <c r="G87" s="18"/>
      <c r="H87" s="18"/>
      <c r="I87" s="21"/>
      <c r="J87" s="28"/>
      <c r="K87" s="28"/>
      <c r="L87" s="6"/>
    </row>
    <row r="88" spans="1:12" x14ac:dyDescent="0.45">
      <c r="A88" s="17">
        <v>84</v>
      </c>
      <c r="B88" s="17"/>
      <c r="C88" s="17"/>
      <c r="D88" s="17"/>
      <c r="E88" s="17"/>
      <c r="F88" s="20"/>
      <c r="G88" s="18"/>
      <c r="H88" s="18"/>
      <c r="I88" s="21"/>
      <c r="J88" s="28"/>
      <c r="K88" s="28"/>
      <c r="L88" s="6"/>
    </row>
    <row r="89" spans="1:12" x14ac:dyDescent="0.45">
      <c r="A89" s="17">
        <v>85</v>
      </c>
      <c r="B89" s="17"/>
      <c r="C89" s="17"/>
      <c r="D89" s="17"/>
      <c r="E89" s="17"/>
      <c r="F89" s="20"/>
      <c r="G89" s="18"/>
      <c r="H89" s="18"/>
      <c r="I89" s="21"/>
      <c r="J89" s="28"/>
      <c r="K89" s="28"/>
      <c r="L89" s="6"/>
    </row>
    <row r="90" spans="1:12" x14ac:dyDescent="0.45">
      <c r="A90" s="17">
        <v>86</v>
      </c>
      <c r="B90" s="17"/>
      <c r="C90" s="17"/>
      <c r="D90" s="17"/>
      <c r="E90" s="17"/>
      <c r="F90" s="20"/>
      <c r="G90" s="18"/>
      <c r="H90" s="18"/>
      <c r="I90" s="21"/>
      <c r="J90" s="28"/>
      <c r="K90" s="28"/>
      <c r="L90" s="6"/>
    </row>
    <row r="91" spans="1:12" x14ac:dyDescent="0.45">
      <c r="A91" s="17">
        <v>87</v>
      </c>
      <c r="B91" s="17"/>
      <c r="C91" s="17"/>
      <c r="D91" s="17"/>
      <c r="E91" s="17"/>
      <c r="F91" s="20"/>
      <c r="G91" s="18"/>
      <c r="H91" s="18"/>
      <c r="I91" s="21"/>
      <c r="J91" s="28"/>
      <c r="K91" s="28"/>
      <c r="L91" s="6"/>
    </row>
    <row r="92" spans="1:12" x14ac:dyDescent="0.45">
      <c r="A92" s="17">
        <v>88</v>
      </c>
      <c r="B92" s="17"/>
      <c r="C92" s="17"/>
      <c r="D92" s="17"/>
      <c r="E92" s="17"/>
      <c r="F92" s="20"/>
      <c r="G92" s="18"/>
      <c r="H92" s="18"/>
      <c r="I92" s="21"/>
      <c r="J92" s="28"/>
      <c r="K92" s="28"/>
      <c r="L92" s="6"/>
    </row>
    <row r="93" spans="1:12" x14ac:dyDescent="0.45">
      <c r="A93" s="17">
        <v>89</v>
      </c>
      <c r="B93" s="17"/>
      <c r="C93" s="17"/>
      <c r="D93" s="17"/>
      <c r="E93" s="17"/>
      <c r="F93" s="20"/>
      <c r="G93" s="18"/>
      <c r="H93" s="18"/>
      <c r="I93" s="21"/>
      <c r="J93" s="28"/>
      <c r="K93" s="28"/>
      <c r="L93" s="6"/>
    </row>
    <row r="94" spans="1:12" x14ac:dyDescent="0.45">
      <c r="A94" s="17">
        <v>90</v>
      </c>
      <c r="B94" s="17"/>
      <c r="C94" s="17"/>
      <c r="D94" s="17"/>
      <c r="E94" s="17"/>
      <c r="F94" s="20"/>
      <c r="G94" s="18"/>
      <c r="H94" s="18"/>
      <c r="I94" s="21"/>
      <c r="J94" s="28"/>
      <c r="K94" s="28"/>
      <c r="L94" s="6"/>
    </row>
    <row r="95" spans="1:12" x14ac:dyDescent="0.45">
      <c r="A95" s="17">
        <v>91</v>
      </c>
      <c r="B95" s="17"/>
      <c r="C95" s="17"/>
      <c r="D95" s="17"/>
      <c r="E95" s="17"/>
      <c r="F95" s="20"/>
      <c r="G95" s="18"/>
      <c r="H95" s="18"/>
      <c r="I95" s="21"/>
      <c r="J95" s="28"/>
      <c r="K95" s="28"/>
      <c r="L95" s="6"/>
    </row>
    <row r="96" spans="1:12" x14ac:dyDescent="0.45">
      <c r="A96" s="17">
        <v>92</v>
      </c>
      <c r="B96" s="17"/>
      <c r="C96" s="17"/>
      <c r="D96" s="17"/>
      <c r="E96" s="17"/>
      <c r="F96" s="20"/>
      <c r="G96" s="18"/>
      <c r="H96" s="18"/>
      <c r="I96" s="21"/>
      <c r="J96" s="28"/>
      <c r="K96" s="28"/>
      <c r="L96" s="6"/>
    </row>
    <row r="97" spans="1:12" x14ac:dyDescent="0.45">
      <c r="A97" s="17">
        <v>93</v>
      </c>
      <c r="B97" s="17"/>
      <c r="C97" s="17"/>
      <c r="D97" s="17"/>
      <c r="E97" s="17"/>
      <c r="F97" s="20"/>
      <c r="G97" s="18"/>
      <c r="H97" s="18"/>
      <c r="I97" s="21"/>
      <c r="J97" s="28"/>
      <c r="K97" s="28"/>
      <c r="L97" s="6"/>
    </row>
    <row r="98" spans="1:12" x14ac:dyDescent="0.45">
      <c r="A98" s="17">
        <v>94</v>
      </c>
      <c r="B98" s="17"/>
      <c r="C98" s="17"/>
      <c r="D98" s="17"/>
      <c r="E98" s="17"/>
      <c r="F98" s="20"/>
      <c r="G98" s="18"/>
      <c r="H98" s="18"/>
      <c r="I98" s="21"/>
      <c r="J98" s="28"/>
      <c r="K98" s="28"/>
      <c r="L98" s="6"/>
    </row>
    <row r="99" spans="1:12" x14ac:dyDescent="0.45">
      <c r="A99" s="17">
        <v>95</v>
      </c>
      <c r="B99" s="17"/>
      <c r="C99" s="17"/>
      <c r="D99" s="17"/>
      <c r="E99" s="17"/>
      <c r="F99" s="20"/>
      <c r="G99" s="18"/>
      <c r="H99" s="18"/>
      <c r="I99" s="21"/>
      <c r="J99" s="28"/>
      <c r="K99" s="28"/>
      <c r="L99" s="6"/>
    </row>
    <row r="100" spans="1:12" x14ac:dyDescent="0.45">
      <c r="A100" s="17">
        <v>96</v>
      </c>
      <c r="B100" s="17"/>
      <c r="C100" s="17"/>
      <c r="D100" s="17"/>
      <c r="E100" s="17"/>
      <c r="F100" s="20"/>
      <c r="G100" s="18"/>
      <c r="H100" s="18"/>
      <c r="I100" s="21"/>
      <c r="J100" s="28"/>
      <c r="K100" s="28"/>
      <c r="L100" s="6"/>
    </row>
    <row r="101" spans="1:12" x14ac:dyDescent="0.45">
      <c r="A101" s="17">
        <v>97</v>
      </c>
      <c r="B101" s="17"/>
      <c r="C101" s="17"/>
      <c r="D101" s="17"/>
      <c r="E101" s="17"/>
      <c r="F101" s="20"/>
      <c r="G101" s="18"/>
      <c r="H101" s="18"/>
      <c r="I101" s="21"/>
      <c r="J101" s="28"/>
      <c r="K101" s="28"/>
      <c r="L101" s="6"/>
    </row>
    <row r="102" spans="1:12" x14ac:dyDescent="0.45">
      <c r="A102" s="17">
        <v>98</v>
      </c>
      <c r="B102" s="17"/>
      <c r="C102" s="17"/>
      <c r="D102" s="17"/>
      <c r="E102" s="17"/>
      <c r="F102" s="20"/>
      <c r="G102" s="18"/>
      <c r="H102" s="18"/>
      <c r="I102" s="21"/>
      <c r="J102" s="28"/>
      <c r="K102" s="28"/>
      <c r="L102" s="6"/>
    </row>
    <row r="103" spans="1:12" x14ac:dyDescent="0.45">
      <c r="A103" s="17">
        <v>99</v>
      </c>
      <c r="B103" s="17"/>
      <c r="C103" s="17"/>
      <c r="D103" s="17"/>
      <c r="E103" s="17"/>
      <c r="F103" s="20"/>
      <c r="G103" s="18"/>
      <c r="H103" s="18"/>
      <c r="I103" s="21"/>
      <c r="J103" s="28"/>
      <c r="K103" s="28"/>
      <c r="L103" s="6"/>
    </row>
    <row r="104" spans="1:12" x14ac:dyDescent="0.45">
      <c r="A104" s="17">
        <v>100</v>
      </c>
      <c r="B104" s="17"/>
      <c r="C104" s="17"/>
      <c r="D104" s="17"/>
      <c r="E104" s="17"/>
      <c r="F104" s="20"/>
      <c r="G104" s="18"/>
      <c r="H104" s="18"/>
      <c r="I104" s="21"/>
      <c r="J104" s="28"/>
      <c r="K104" s="28"/>
      <c r="L104" s="6"/>
    </row>
    <row r="105" spans="1:12" x14ac:dyDescent="0.45">
      <c r="A105" s="17">
        <v>101</v>
      </c>
      <c r="B105" s="17"/>
      <c r="C105" s="17"/>
      <c r="D105" s="17"/>
      <c r="E105" s="17"/>
      <c r="F105" s="20"/>
      <c r="G105" s="18"/>
      <c r="H105" s="18"/>
      <c r="I105" s="21"/>
      <c r="J105" s="28"/>
      <c r="K105" s="28"/>
      <c r="L105" s="6"/>
    </row>
    <row r="106" spans="1:12" x14ac:dyDescent="0.45">
      <c r="A106" s="17">
        <v>102</v>
      </c>
      <c r="B106" s="17"/>
      <c r="C106" s="17"/>
      <c r="D106" s="17"/>
      <c r="E106" s="17"/>
      <c r="F106" s="20"/>
      <c r="G106" s="18"/>
      <c r="H106" s="18"/>
      <c r="I106" s="21"/>
      <c r="J106" s="28"/>
      <c r="K106" s="28"/>
      <c r="L106" s="6"/>
    </row>
    <row r="107" spans="1:12" x14ac:dyDescent="0.45">
      <c r="A107" s="17">
        <v>103</v>
      </c>
      <c r="B107" s="17"/>
      <c r="C107" s="17"/>
      <c r="D107" s="17"/>
      <c r="E107" s="17"/>
      <c r="F107" s="20"/>
      <c r="G107" s="18"/>
      <c r="H107" s="18"/>
      <c r="I107" s="21"/>
      <c r="J107" s="28"/>
      <c r="K107" s="28"/>
      <c r="L107" s="6"/>
    </row>
    <row r="108" spans="1:12" x14ac:dyDescent="0.45">
      <c r="A108" s="17">
        <v>104</v>
      </c>
      <c r="B108" s="17"/>
      <c r="C108" s="17"/>
      <c r="D108" s="17"/>
      <c r="E108" s="17"/>
      <c r="F108" s="20"/>
      <c r="G108" s="18"/>
      <c r="H108" s="18"/>
      <c r="I108" s="21"/>
      <c r="J108" s="28"/>
      <c r="K108" s="28"/>
      <c r="L108" s="6"/>
    </row>
    <row r="109" spans="1:12" x14ac:dyDescent="0.45">
      <c r="A109" s="17">
        <v>105</v>
      </c>
      <c r="B109" s="17"/>
      <c r="C109" s="17"/>
      <c r="D109" s="17"/>
      <c r="E109" s="17"/>
      <c r="F109" s="20"/>
      <c r="G109" s="18"/>
      <c r="H109" s="18"/>
      <c r="I109" s="21"/>
      <c r="J109" s="28"/>
      <c r="K109" s="28"/>
      <c r="L109" s="6"/>
    </row>
    <row r="110" spans="1:12" x14ac:dyDescent="0.45">
      <c r="A110" s="17">
        <v>106</v>
      </c>
      <c r="B110" s="17"/>
      <c r="C110" s="17"/>
      <c r="D110" s="17"/>
      <c r="E110" s="17"/>
      <c r="F110" s="20"/>
      <c r="G110" s="18"/>
      <c r="H110" s="18"/>
      <c r="I110" s="21"/>
      <c r="J110" s="28"/>
      <c r="K110" s="28"/>
      <c r="L110" s="6"/>
    </row>
    <row r="111" spans="1:12" x14ac:dyDescent="0.45">
      <c r="A111" s="17">
        <v>107</v>
      </c>
      <c r="B111" s="17"/>
      <c r="C111" s="17"/>
      <c r="D111" s="17"/>
      <c r="E111" s="17"/>
      <c r="F111" s="20"/>
      <c r="G111" s="18"/>
      <c r="H111" s="18"/>
      <c r="I111" s="21"/>
      <c r="J111" s="28"/>
      <c r="K111" s="28"/>
      <c r="L111" s="6"/>
    </row>
    <row r="112" spans="1:12" x14ac:dyDescent="0.45">
      <c r="A112" s="17">
        <v>108</v>
      </c>
      <c r="B112" s="17"/>
      <c r="C112" s="17"/>
      <c r="D112" s="17"/>
      <c r="E112" s="17"/>
      <c r="F112" s="20"/>
      <c r="G112" s="18"/>
      <c r="H112" s="18"/>
      <c r="I112" s="21"/>
      <c r="J112" s="28"/>
      <c r="K112" s="28"/>
      <c r="L112" s="6"/>
    </row>
    <row r="113" spans="1:12" x14ac:dyDescent="0.45">
      <c r="A113" s="17">
        <v>109</v>
      </c>
      <c r="B113" s="17"/>
      <c r="C113" s="17"/>
      <c r="D113" s="17"/>
      <c r="E113" s="17"/>
      <c r="F113" s="20"/>
      <c r="G113" s="18"/>
      <c r="H113" s="18"/>
      <c r="I113" s="21"/>
      <c r="J113" s="28"/>
      <c r="K113" s="28"/>
      <c r="L113" s="6"/>
    </row>
    <row r="114" spans="1:12" x14ac:dyDescent="0.45">
      <c r="A114" s="17">
        <v>110</v>
      </c>
      <c r="B114" s="17"/>
      <c r="C114" s="17"/>
      <c r="D114" s="17"/>
      <c r="E114" s="17"/>
      <c r="F114" s="20"/>
      <c r="G114" s="18"/>
      <c r="H114" s="18"/>
      <c r="I114" s="21"/>
      <c r="J114" s="28"/>
      <c r="K114" s="28"/>
      <c r="L114" s="6"/>
    </row>
  </sheetData>
  <sortState ref="C5:F31">
    <sortCondition ref="F5:F31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0" workbookViewId="0">
      <selection activeCell="E36" sqref="E36"/>
    </sheetView>
  </sheetViews>
  <sheetFormatPr defaultRowHeight="14.25" x14ac:dyDescent="0.45"/>
  <cols>
    <col min="1" max="1" width="21.3984375" customWidth="1"/>
    <col min="5" max="5" width="12.1328125" customWidth="1"/>
  </cols>
  <sheetData>
    <row r="1" spans="1:5" ht="17.649999999999999" x14ac:dyDescent="0.5">
      <c r="A1" s="1" t="s">
        <v>111</v>
      </c>
      <c r="B1" s="103"/>
      <c r="C1" s="104"/>
      <c r="D1" s="105"/>
      <c r="E1" s="106"/>
    </row>
    <row r="2" spans="1:5" ht="17.649999999999999" x14ac:dyDescent="0.5">
      <c r="A2" s="102" t="s">
        <v>105</v>
      </c>
      <c r="B2" s="103"/>
      <c r="C2" s="104"/>
      <c r="D2" s="105"/>
      <c r="E2" s="106"/>
    </row>
    <row r="3" spans="1:5" ht="17.25" x14ac:dyDescent="0.45">
      <c r="A3" s="107"/>
      <c r="B3" s="108"/>
      <c r="C3" s="109"/>
      <c r="D3" s="106"/>
      <c r="E3" s="106"/>
    </row>
    <row r="4" spans="1:5" ht="17.649999999999999" x14ac:dyDescent="0.5">
      <c r="A4" s="102" t="s">
        <v>71</v>
      </c>
      <c r="B4" s="103"/>
      <c r="C4" s="104"/>
      <c r="D4" s="106"/>
      <c r="E4" s="106"/>
    </row>
    <row r="5" spans="1:5" x14ac:dyDescent="0.45">
      <c r="A5" s="110" t="s">
        <v>72</v>
      </c>
      <c r="B5" s="111" t="s">
        <v>73</v>
      </c>
      <c r="C5" s="128" t="s">
        <v>74</v>
      </c>
      <c r="D5" s="113" t="s">
        <v>75</v>
      </c>
      <c r="E5" s="113"/>
    </row>
    <row r="6" spans="1:5" x14ac:dyDescent="0.45">
      <c r="A6" s="161" t="s">
        <v>100</v>
      </c>
      <c r="B6" s="111">
        <f>'Little Rebels'!C3</f>
        <v>0</v>
      </c>
      <c r="C6" s="112">
        <v>5</v>
      </c>
      <c r="D6" s="113">
        <f>B6*C6</f>
        <v>0</v>
      </c>
      <c r="E6" s="113"/>
    </row>
    <row r="7" spans="1:5" x14ac:dyDescent="0.45">
      <c r="A7" s="161" t="s">
        <v>106</v>
      </c>
      <c r="B7" s="111" t="str">
        <f>Open!D11</f>
        <v>VanHoughton</v>
      </c>
      <c r="C7" s="112">
        <v>25</v>
      </c>
      <c r="D7" s="113" t="e">
        <f>B7*C7</f>
        <v>#VALUE!</v>
      </c>
      <c r="E7" s="115"/>
    </row>
    <row r="8" spans="1:5" x14ac:dyDescent="0.45">
      <c r="A8" s="161" t="s">
        <v>109</v>
      </c>
      <c r="B8" s="111">
        <f>'R Youth'!D3</f>
        <v>0</v>
      </c>
      <c r="C8" s="112">
        <v>15</v>
      </c>
      <c r="D8" s="113">
        <f>B8*C8</f>
        <v>0</v>
      </c>
      <c r="E8" s="115"/>
    </row>
    <row r="9" spans="1:5" x14ac:dyDescent="0.45">
      <c r="A9" s="161" t="s">
        <v>108</v>
      </c>
      <c r="B9" s="111" t="str">
        <f>'Y Poles'!D6</f>
        <v>Youngs</v>
      </c>
      <c r="C9" s="112">
        <v>15</v>
      </c>
      <c r="D9" s="113" t="e">
        <f>B9*C9</f>
        <v>#VALUE!</v>
      </c>
      <c r="E9" s="115"/>
    </row>
    <row r="10" spans="1:5" x14ac:dyDescent="0.45">
      <c r="A10" s="161" t="s">
        <v>99</v>
      </c>
      <c r="B10" s="111">
        <f>Target!D3</f>
        <v>0</v>
      </c>
      <c r="C10" s="112">
        <v>15</v>
      </c>
      <c r="D10" s="113">
        <f>B10*C10</f>
        <v>0</v>
      </c>
      <c r="E10" s="115"/>
    </row>
    <row r="11" spans="1:5" x14ac:dyDescent="0.45">
      <c r="A11" s="116" t="s">
        <v>77</v>
      </c>
      <c r="B11" s="131">
        <f>SUM(B6:B10)</f>
        <v>0</v>
      </c>
      <c r="C11" s="132"/>
      <c r="D11" s="132"/>
      <c r="E11" s="115" t="e">
        <f>SUM(D6:D10)</f>
        <v>#VALUE!</v>
      </c>
    </row>
    <row r="12" spans="1:5" x14ac:dyDescent="0.45">
      <c r="A12" s="114"/>
      <c r="B12" s="111"/>
      <c r="C12" s="112"/>
      <c r="D12" s="115"/>
      <c r="E12" s="115"/>
    </row>
    <row r="13" spans="1:5" x14ac:dyDescent="0.45">
      <c r="A13" s="116" t="s">
        <v>78</v>
      </c>
      <c r="B13" s="111"/>
      <c r="C13" s="112"/>
      <c r="D13" s="115"/>
      <c r="E13" s="115">
        <v>0</v>
      </c>
    </row>
    <row r="14" spans="1:5" x14ac:dyDescent="0.45">
      <c r="A14" s="116" t="s">
        <v>88</v>
      </c>
      <c r="B14" s="111">
        <v>0</v>
      </c>
      <c r="C14" s="112">
        <v>15</v>
      </c>
      <c r="D14" s="115">
        <f>B14*C14</f>
        <v>0</v>
      </c>
      <c r="E14" s="115"/>
    </row>
    <row r="15" spans="1:5" x14ac:dyDescent="0.45">
      <c r="A15" s="116" t="s">
        <v>89</v>
      </c>
      <c r="B15" s="111">
        <v>0</v>
      </c>
      <c r="C15" s="112">
        <v>30</v>
      </c>
      <c r="D15" s="115">
        <f>B15*C15</f>
        <v>0</v>
      </c>
      <c r="E15" s="115"/>
    </row>
    <row r="16" spans="1:5" x14ac:dyDescent="0.45">
      <c r="A16" s="116" t="s">
        <v>90</v>
      </c>
      <c r="B16" s="111">
        <v>0</v>
      </c>
      <c r="C16" s="112">
        <v>5</v>
      </c>
      <c r="D16" s="115">
        <f>B16*C16</f>
        <v>0</v>
      </c>
      <c r="E16" s="115"/>
    </row>
    <row r="17" spans="1:5" x14ac:dyDescent="0.45">
      <c r="A17" s="114" t="s">
        <v>91</v>
      </c>
      <c r="B17" s="111"/>
      <c r="C17" s="112"/>
      <c r="D17" s="115"/>
      <c r="E17" s="115">
        <f>SUM(D14:D16)</f>
        <v>0</v>
      </c>
    </row>
    <row r="18" spans="1:5" x14ac:dyDescent="0.45">
      <c r="A18" s="116" t="s">
        <v>79</v>
      </c>
      <c r="B18" s="111"/>
      <c r="C18" s="112"/>
      <c r="D18" s="115"/>
      <c r="E18" s="115">
        <v>0</v>
      </c>
    </row>
    <row r="19" spans="1:5" x14ac:dyDescent="0.45">
      <c r="A19" s="114"/>
      <c r="B19" s="118"/>
      <c r="C19" s="119"/>
      <c r="D19" s="120"/>
      <c r="E19" s="120" t="e">
        <f>SUM(E11:E18)</f>
        <v>#VALUE!</v>
      </c>
    </row>
    <row r="20" spans="1:5" x14ac:dyDescent="0.45">
      <c r="A20" s="117" t="s">
        <v>80</v>
      </c>
      <c r="B20" s="122"/>
      <c r="C20" s="115"/>
      <c r="D20" s="115"/>
      <c r="E20" s="115"/>
    </row>
    <row r="21" spans="1:5" x14ac:dyDescent="0.45">
      <c r="A21" s="121"/>
      <c r="B21" s="118"/>
      <c r="C21" s="120"/>
      <c r="D21" s="115"/>
      <c r="E21" s="115"/>
    </row>
    <row r="22" spans="1:5" ht="15.4" x14ac:dyDescent="0.45">
      <c r="A22" s="102" t="s">
        <v>81</v>
      </c>
      <c r="B22" s="122"/>
      <c r="C22" s="115"/>
      <c r="D22" s="115"/>
      <c r="E22" s="115"/>
    </row>
    <row r="23" spans="1:5" x14ac:dyDescent="0.45">
      <c r="A23" s="121" t="s">
        <v>82</v>
      </c>
      <c r="B23" s="123"/>
      <c r="C23" s="115"/>
      <c r="D23" s="115"/>
      <c r="E23" s="115"/>
    </row>
    <row r="24" spans="1:5" x14ac:dyDescent="0.45">
      <c r="A24" s="161" t="s">
        <v>100</v>
      </c>
      <c r="B24" s="123"/>
      <c r="C24" s="115"/>
      <c r="D24" s="115">
        <f>'[1]Open Barrels'!I105</f>
        <v>0</v>
      </c>
      <c r="E24" s="115"/>
    </row>
    <row r="25" spans="1:5" x14ac:dyDescent="0.45">
      <c r="A25" s="161" t="s">
        <v>106</v>
      </c>
      <c r="B25" s="123"/>
      <c r="C25" s="115"/>
      <c r="D25" s="115">
        <f>Jackpot!R6</f>
        <v>840</v>
      </c>
      <c r="E25" s="115"/>
    </row>
    <row r="26" spans="1:5" x14ac:dyDescent="0.45">
      <c r="A26" s="161" t="s">
        <v>109</v>
      </c>
      <c r="B26" s="124"/>
      <c r="C26" s="115"/>
      <c r="D26" s="115">
        <f>Open!R6</f>
        <v>2767.5</v>
      </c>
      <c r="E26" s="115"/>
    </row>
    <row r="27" spans="1:5" x14ac:dyDescent="0.45">
      <c r="A27" s="161" t="s">
        <v>108</v>
      </c>
      <c r="B27" s="124"/>
      <c r="C27" s="115"/>
      <c r="D27" s="115">
        <f>'Y Poles'!R6</f>
        <v>49</v>
      </c>
      <c r="E27" s="115"/>
    </row>
    <row r="28" spans="1:5" x14ac:dyDescent="0.45">
      <c r="A28" s="161" t="s">
        <v>99</v>
      </c>
      <c r="B28" s="124"/>
      <c r="C28" s="115"/>
      <c r="D28" s="115">
        <f>Target!Q6</f>
        <v>0</v>
      </c>
      <c r="E28" s="115"/>
    </row>
    <row r="29" spans="1:5" x14ac:dyDescent="0.45">
      <c r="A29" s="162" t="s">
        <v>112</v>
      </c>
      <c r="B29" s="124"/>
      <c r="C29" s="115"/>
      <c r="D29" s="115"/>
      <c r="E29" s="120">
        <f>SUM(D23:D28)</f>
        <v>3656.5</v>
      </c>
    </row>
    <row r="30" spans="1:5" x14ac:dyDescent="0.45">
      <c r="B30" s="124"/>
      <c r="C30" s="115"/>
      <c r="D30" s="115"/>
      <c r="E30" s="115"/>
    </row>
    <row r="31" spans="1:5" x14ac:dyDescent="0.45">
      <c r="A31" s="163" t="s">
        <v>113</v>
      </c>
      <c r="B31" s="125">
        <f>SUM(B7:B10)</f>
        <v>0</v>
      </c>
      <c r="C31" s="164" t="s">
        <v>114</v>
      </c>
      <c r="E31" s="115">
        <f>B31*1.5</f>
        <v>0</v>
      </c>
    </row>
    <row r="32" spans="1:5" x14ac:dyDescent="0.45">
      <c r="A32" s="163" t="s">
        <v>83</v>
      </c>
      <c r="B32" s="124"/>
      <c r="C32" s="115"/>
      <c r="D32" s="115"/>
      <c r="E32" s="115"/>
    </row>
    <row r="33" spans="1:5" x14ac:dyDescent="0.45">
      <c r="A33" s="121" t="s">
        <v>84</v>
      </c>
      <c r="B33" s="122"/>
      <c r="C33" s="115"/>
      <c r="D33" s="115"/>
      <c r="E33" s="115"/>
    </row>
    <row r="34" spans="1:5" x14ac:dyDescent="0.45">
      <c r="A34" s="121" t="s">
        <v>85</v>
      </c>
      <c r="B34" s="122"/>
      <c r="C34" s="115"/>
      <c r="D34" s="115"/>
      <c r="E34" s="115"/>
    </row>
    <row r="35" spans="1:5" x14ac:dyDescent="0.45">
      <c r="A35" s="121" t="s">
        <v>92</v>
      </c>
      <c r="B35" s="118"/>
      <c r="C35" s="119"/>
      <c r="D35" s="120"/>
    </row>
    <row r="36" spans="1:5" x14ac:dyDescent="0.45">
      <c r="A36" s="117" t="s">
        <v>86</v>
      </c>
      <c r="B36" s="118"/>
      <c r="C36" s="119"/>
      <c r="D36" s="120"/>
      <c r="E36" s="120">
        <f>SUM(E29:E34)</f>
        <v>3656.5</v>
      </c>
    </row>
    <row r="37" spans="1:5" x14ac:dyDescent="0.45">
      <c r="A37" s="117"/>
      <c r="B37" s="118"/>
      <c r="C37" s="119"/>
      <c r="D37" s="115"/>
      <c r="E37" s="120"/>
    </row>
    <row r="38" spans="1:5" ht="15.4" x14ac:dyDescent="0.45">
      <c r="A38" s="133" t="s">
        <v>87</v>
      </c>
      <c r="B38" s="122"/>
      <c r="C38" s="115"/>
      <c r="D38" s="127"/>
      <c r="E38" s="126" t="e">
        <f>E19-E36</f>
        <v>#VALUE!</v>
      </c>
    </row>
    <row r="39" spans="1:5" x14ac:dyDescent="0.45">
      <c r="A39" s="121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B27" sqref="B27"/>
    </sheetView>
  </sheetViews>
  <sheetFormatPr defaultRowHeight="14.25" x14ac:dyDescent="0.45"/>
  <cols>
    <col min="1" max="1" width="20.1328125" customWidth="1"/>
    <col min="2" max="2" width="15.1328125" customWidth="1"/>
    <col min="3" max="3" width="17.1328125" customWidth="1"/>
    <col min="5" max="5" width="22" customWidth="1"/>
  </cols>
  <sheetData>
    <row r="1" spans="1:5" ht="20.65" x14ac:dyDescent="0.6">
      <c r="A1" s="134"/>
      <c r="B1" s="135"/>
      <c r="C1" s="136"/>
      <c r="D1" s="137"/>
      <c r="E1" s="137"/>
    </row>
    <row r="2" spans="1:5" ht="15.4" x14ac:dyDescent="0.45">
      <c r="A2" s="137"/>
      <c r="B2" s="135"/>
      <c r="C2" s="136"/>
      <c r="D2" s="137"/>
      <c r="E2" s="137"/>
    </row>
    <row r="3" spans="1:5" ht="15.4" x14ac:dyDescent="0.45">
      <c r="A3" s="137" t="s">
        <v>93</v>
      </c>
      <c r="B3" s="143"/>
      <c r="C3" s="136"/>
      <c r="D3" s="137"/>
      <c r="E3" s="137"/>
    </row>
    <row r="4" spans="1:5" ht="15.4" x14ac:dyDescent="0.45">
      <c r="A4" s="137"/>
      <c r="B4" s="135"/>
      <c r="C4" s="136"/>
      <c r="D4" s="137"/>
      <c r="E4" s="137"/>
    </row>
    <row r="5" spans="1:5" ht="15.4" x14ac:dyDescent="0.45">
      <c r="A5" s="137" t="s">
        <v>94</v>
      </c>
      <c r="B5" s="135"/>
      <c r="C5" s="136"/>
      <c r="D5" s="137"/>
      <c r="E5" s="137"/>
    </row>
    <row r="6" spans="1:5" ht="15.4" x14ac:dyDescent="0.45">
      <c r="A6" s="137"/>
      <c r="B6" s="135"/>
      <c r="C6" s="136"/>
      <c r="D6" s="137"/>
      <c r="E6" s="137"/>
    </row>
    <row r="7" spans="1:5" ht="15.4" x14ac:dyDescent="0.45">
      <c r="A7" s="144"/>
      <c r="B7" s="135" t="s">
        <v>59</v>
      </c>
      <c r="C7" s="136"/>
      <c r="D7" s="137"/>
      <c r="E7" s="137"/>
    </row>
    <row r="8" spans="1:5" ht="15.4" x14ac:dyDescent="0.45">
      <c r="A8" s="137" t="s">
        <v>107</v>
      </c>
      <c r="B8" s="138">
        <f>'Y Poles'!D3</f>
        <v>0</v>
      </c>
      <c r="C8" s="136"/>
      <c r="D8" s="137"/>
      <c r="E8" s="137"/>
    </row>
    <row r="9" spans="1:5" ht="15.4" x14ac:dyDescent="0.45">
      <c r="A9" s="137" t="s">
        <v>106</v>
      </c>
      <c r="B9" s="138">
        <f>Jackpot!D3</f>
        <v>0</v>
      </c>
      <c r="C9" s="136"/>
      <c r="D9" s="137"/>
      <c r="E9" s="137"/>
    </row>
    <row r="10" spans="1:5" ht="15.4" x14ac:dyDescent="0.45">
      <c r="A10" s="137" t="s">
        <v>108</v>
      </c>
      <c r="B10" s="138">
        <f>'R Youth'!D3</f>
        <v>0</v>
      </c>
      <c r="C10" s="136"/>
      <c r="D10" s="137"/>
      <c r="E10" s="137"/>
    </row>
    <row r="11" spans="1:5" ht="15.4" x14ac:dyDescent="0.45">
      <c r="A11" s="137" t="s">
        <v>109</v>
      </c>
      <c r="B11" s="138">
        <f>Open!D3</f>
        <v>0</v>
      </c>
      <c r="C11" s="136"/>
      <c r="D11" s="137"/>
      <c r="E11" s="137"/>
    </row>
    <row r="12" spans="1:5" ht="15.4" x14ac:dyDescent="0.45">
      <c r="A12" s="137" t="s">
        <v>110</v>
      </c>
      <c r="B12" s="139">
        <f>SUM(B8:B11)</f>
        <v>0</v>
      </c>
      <c r="C12" s="136"/>
      <c r="D12" s="137"/>
      <c r="E12" s="137"/>
    </row>
    <row r="13" spans="1:5" ht="15.4" x14ac:dyDescent="0.45">
      <c r="A13" s="137"/>
      <c r="B13" s="135"/>
      <c r="C13" s="136"/>
      <c r="D13" s="137"/>
      <c r="E13" s="137"/>
    </row>
    <row r="14" spans="1:5" ht="15.4" x14ac:dyDescent="0.45">
      <c r="A14" s="144"/>
      <c r="B14" s="135"/>
      <c r="C14" s="136"/>
      <c r="D14" s="137"/>
      <c r="E14" s="137"/>
    </row>
    <row r="15" spans="1:5" ht="15.4" x14ac:dyDescent="0.45">
      <c r="A15" s="137"/>
      <c r="B15" s="138"/>
      <c r="C15" s="136"/>
      <c r="D15" s="137"/>
      <c r="E15" s="137"/>
    </row>
    <row r="16" spans="1:5" ht="15.4" x14ac:dyDescent="0.45">
      <c r="A16" s="137"/>
      <c r="B16" s="138"/>
      <c r="C16" s="136"/>
      <c r="D16" s="137"/>
      <c r="E16" s="137"/>
    </row>
    <row r="17" spans="1:5" ht="15.4" x14ac:dyDescent="0.45">
      <c r="A17" s="137"/>
      <c r="B17" s="138"/>
      <c r="C17" s="136"/>
      <c r="D17" s="137"/>
      <c r="E17" s="137"/>
    </row>
    <row r="18" spans="1:5" ht="15.4" x14ac:dyDescent="0.45">
      <c r="A18" s="137"/>
      <c r="B18" s="138"/>
      <c r="C18" s="136"/>
      <c r="D18" s="137"/>
      <c r="E18" s="137"/>
    </row>
    <row r="19" spans="1:5" ht="15.4" x14ac:dyDescent="0.45">
      <c r="A19" s="137"/>
      <c r="B19" s="139"/>
      <c r="C19" s="136"/>
      <c r="D19" s="137"/>
      <c r="E19" s="137"/>
    </row>
    <row r="20" spans="1:5" ht="15.4" x14ac:dyDescent="0.45">
      <c r="A20" s="137"/>
      <c r="B20" s="138"/>
      <c r="C20" s="136"/>
      <c r="D20" s="137"/>
      <c r="E20" s="137"/>
    </row>
    <row r="21" spans="1:5" ht="15.4" x14ac:dyDescent="0.45">
      <c r="A21" s="137"/>
      <c r="B21" s="138"/>
      <c r="C21" s="136"/>
      <c r="D21" s="137"/>
      <c r="E21" s="137"/>
    </row>
    <row r="22" spans="1:5" ht="15.4" x14ac:dyDescent="0.45">
      <c r="A22" s="145"/>
      <c r="B22" s="135"/>
      <c r="C22" s="146">
        <f>(B12+B19)*2</f>
        <v>0</v>
      </c>
      <c r="D22" s="137"/>
      <c r="E22" s="87"/>
    </row>
    <row r="23" spans="1:5" ht="15.4" x14ac:dyDescent="0.45">
      <c r="A23" s="137"/>
      <c r="B23" s="135"/>
      <c r="C23" s="136"/>
      <c r="D23" s="137"/>
      <c r="E23" s="137"/>
    </row>
    <row r="24" spans="1:5" ht="15.4" x14ac:dyDescent="0.45">
      <c r="A24" s="141"/>
      <c r="B24" s="135"/>
      <c r="C24" s="136"/>
      <c r="D24" s="137"/>
      <c r="E24" s="137"/>
    </row>
    <row r="25" spans="1:5" ht="15.4" x14ac:dyDescent="0.45">
      <c r="A25" s="137"/>
      <c r="B25" s="135"/>
      <c r="C25" s="140"/>
      <c r="E25" s="87"/>
    </row>
    <row r="26" spans="1:5" ht="15.4" x14ac:dyDescent="0.45">
      <c r="A26" s="137"/>
      <c r="B26" s="135"/>
      <c r="C26" s="140"/>
      <c r="D26" s="137"/>
    </row>
    <row r="27" spans="1:5" ht="15.4" x14ac:dyDescent="0.45">
      <c r="A27" s="137"/>
      <c r="B27" s="135"/>
      <c r="C27" s="140"/>
      <c r="D27" s="137"/>
      <c r="E27" s="137"/>
    </row>
    <row r="28" spans="1:5" ht="15.4" x14ac:dyDescent="0.45">
      <c r="A28" s="137"/>
      <c r="B28" s="135"/>
      <c r="C28" s="140"/>
      <c r="D28" s="137"/>
      <c r="E28" s="137"/>
    </row>
    <row r="29" spans="1:5" ht="15.4" x14ac:dyDescent="0.45">
      <c r="A29" s="137"/>
      <c r="B29" s="135"/>
      <c r="C29" s="140"/>
      <c r="D29" s="137"/>
      <c r="E29" s="142"/>
    </row>
    <row r="30" spans="1:5" ht="15.4" x14ac:dyDescent="0.45">
      <c r="A30" s="137" t="s">
        <v>95</v>
      </c>
      <c r="B30" s="135"/>
      <c r="C30" s="136"/>
      <c r="D30" s="137"/>
      <c r="E30" s="137"/>
    </row>
    <row r="31" spans="1:5" ht="15.4" x14ac:dyDescent="0.45">
      <c r="A31" s="137"/>
      <c r="B31" s="135"/>
      <c r="C31" s="136"/>
      <c r="D31" s="137"/>
      <c r="E31" s="137"/>
    </row>
    <row r="32" spans="1:5" ht="15.4" x14ac:dyDescent="0.45">
      <c r="A32" s="137" t="s">
        <v>96</v>
      </c>
      <c r="B32" s="135"/>
      <c r="C32" s="136"/>
      <c r="D32" s="137"/>
      <c r="E32" s="137"/>
    </row>
    <row r="33" spans="1:5" ht="15.4" x14ac:dyDescent="0.45">
      <c r="A33" s="137" t="s">
        <v>97</v>
      </c>
      <c r="B33" s="135"/>
      <c r="C33" s="136"/>
      <c r="D33" s="137"/>
      <c r="E33" s="137"/>
    </row>
    <row r="34" spans="1:5" ht="15.4" x14ac:dyDescent="0.45">
      <c r="A34" s="137"/>
      <c r="B34" s="135"/>
      <c r="C34" s="136"/>
      <c r="D34" s="137"/>
      <c r="E34" s="137"/>
    </row>
    <row r="35" spans="1:5" ht="15.4" x14ac:dyDescent="0.45">
      <c r="A35" s="137"/>
      <c r="B35" s="135"/>
      <c r="C35" s="136"/>
      <c r="D35" s="137"/>
      <c r="E35" s="137"/>
    </row>
    <row r="36" spans="1:5" ht="15.4" x14ac:dyDescent="0.45">
      <c r="A36" s="137"/>
      <c r="B36" s="135"/>
      <c r="C36" s="136"/>
      <c r="D36" s="137"/>
      <c r="E36" s="137"/>
    </row>
    <row r="37" spans="1:5" ht="15.4" x14ac:dyDescent="0.45">
      <c r="A37" s="137"/>
      <c r="B37" s="135"/>
      <c r="C37" s="136"/>
      <c r="D37" s="137"/>
      <c r="E37" s="137"/>
    </row>
  </sheetData>
  <pageMargins left="0.75" right="0.5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pane ySplit="4" topLeftCell="A5" activePane="bottomLeft" state="frozen"/>
      <selection pane="bottomLeft" sqref="A1:E25"/>
    </sheetView>
  </sheetViews>
  <sheetFormatPr defaultRowHeight="14.25" x14ac:dyDescent="0.45"/>
  <cols>
    <col min="1" max="1" width="5" customWidth="1"/>
    <col min="2" max="2" width="20.1328125" customWidth="1"/>
    <col min="3" max="3" width="22.73046875" customWidth="1"/>
    <col min="4" max="4" width="20.59765625" customWidth="1"/>
    <col min="5" max="5" width="18.1328125" customWidth="1"/>
    <col min="6" max="6" width="12.59765625" customWidth="1"/>
  </cols>
  <sheetData>
    <row r="1" spans="1:9" ht="17.649999999999999" x14ac:dyDescent="0.5">
      <c r="B1" s="1" t="s">
        <v>140</v>
      </c>
      <c r="F1" s="4" t="s">
        <v>105</v>
      </c>
      <c r="G1" s="3"/>
      <c r="H1" s="3"/>
      <c r="I1" s="4"/>
    </row>
    <row r="2" spans="1:9" ht="15.4" x14ac:dyDescent="0.45">
      <c r="A2" s="83"/>
      <c r="B2" s="147" t="s">
        <v>100</v>
      </c>
      <c r="C2" s="148"/>
      <c r="D2" s="84" t="s">
        <v>58</v>
      </c>
    </row>
    <row r="3" spans="1:9" ht="15.4" x14ac:dyDescent="0.45">
      <c r="A3" s="83"/>
      <c r="B3" s="86" t="s">
        <v>59</v>
      </c>
      <c r="C3" s="130">
        <v>0</v>
      </c>
      <c r="D3" s="88" t="s">
        <v>60</v>
      </c>
      <c r="E3" s="85"/>
      <c r="F3" s="89" t="s">
        <v>61</v>
      </c>
    </row>
    <row r="4" spans="1:9" x14ac:dyDescent="0.45">
      <c r="A4" s="83"/>
      <c r="B4" s="90" t="s">
        <v>2</v>
      </c>
      <c r="C4" s="90" t="s">
        <v>3</v>
      </c>
      <c r="D4" s="90" t="s">
        <v>4</v>
      </c>
      <c r="E4" s="91" t="s">
        <v>5</v>
      </c>
      <c r="F4" s="91" t="s">
        <v>6</v>
      </c>
    </row>
    <row r="5" spans="1:9" ht="15.4" x14ac:dyDescent="0.45">
      <c r="A5" s="83">
        <v>1</v>
      </c>
      <c r="B5" s="93" t="s">
        <v>388</v>
      </c>
      <c r="C5" s="93" t="s">
        <v>389</v>
      </c>
      <c r="D5" s="93" t="s">
        <v>387</v>
      </c>
      <c r="E5" s="93">
        <v>21.565999999999999</v>
      </c>
      <c r="F5" s="93"/>
    </row>
    <row r="6" spans="1:9" ht="15.4" x14ac:dyDescent="0.45">
      <c r="A6" s="83">
        <v>2</v>
      </c>
      <c r="B6" s="152" t="s">
        <v>308</v>
      </c>
      <c r="C6" s="152" t="s">
        <v>251</v>
      </c>
      <c r="D6" s="152" t="s">
        <v>309</v>
      </c>
      <c r="E6" s="192">
        <v>23.298999999999999</v>
      </c>
      <c r="F6" s="93"/>
    </row>
    <row r="7" spans="1:9" ht="15.4" x14ac:dyDescent="0.45">
      <c r="A7" s="83">
        <v>3</v>
      </c>
      <c r="B7" s="152" t="s">
        <v>310</v>
      </c>
      <c r="C7" s="152" t="s">
        <v>166</v>
      </c>
      <c r="D7" s="152" t="s">
        <v>311</v>
      </c>
      <c r="E7" s="92">
        <v>23.298999999999999</v>
      </c>
      <c r="F7" s="93"/>
    </row>
    <row r="8" spans="1:9" ht="15.4" x14ac:dyDescent="0.45">
      <c r="A8" s="83">
        <v>4</v>
      </c>
      <c r="B8" s="93" t="s">
        <v>390</v>
      </c>
      <c r="C8" s="93" t="s">
        <v>389</v>
      </c>
      <c r="D8" s="93" t="s">
        <v>339</v>
      </c>
      <c r="E8" s="93">
        <v>23.594000000000001</v>
      </c>
      <c r="F8" s="93"/>
    </row>
    <row r="9" spans="1:9" ht="15.4" x14ac:dyDescent="0.45">
      <c r="A9" s="83">
        <v>5</v>
      </c>
      <c r="B9" s="93" t="s">
        <v>514</v>
      </c>
      <c r="C9" s="93" t="s">
        <v>515</v>
      </c>
      <c r="D9" s="93" t="s">
        <v>516</v>
      </c>
      <c r="E9" s="93">
        <v>23.638999999999999</v>
      </c>
      <c r="F9" s="93"/>
    </row>
    <row r="10" spans="1:9" ht="15.4" x14ac:dyDescent="0.45">
      <c r="A10" s="83">
        <v>6</v>
      </c>
      <c r="B10" s="93" t="s">
        <v>513</v>
      </c>
      <c r="C10" s="93" t="s">
        <v>511</v>
      </c>
      <c r="D10" s="93" t="s">
        <v>512</v>
      </c>
      <c r="E10" s="93">
        <v>25.553999999999998</v>
      </c>
      <c r="F10" s="93"/>
    </row>
    <row r="11" spans="1:9" ht="15.4" x14ac:dyDescent="0.45">
      <c r="A11" s="83">
        <v>7</v>
      </c>
      <c r="B11" s="93" t="s">
        <v>314</v>
      </c>
      <c r="C11" s="93" t="s">
        <v>166</v>
      </c>
      <c r="D11" s="93" t="s">
        <v>315</v>
      </c>
      <c r="E11" s="93">
        <v>27.141999999999999</v>
      </c>
      <c r="F11" s="93"/>
    </row>
    <row r="12" spans="1:9" ht="15.4" x14ac:dyDescent="0.45">
      <c r="A12" s="83">
        <v>8</v>
      </c>
      <c r="B12" s="93" t="s">
        <v>428</v>
      </c>
      <c r="C12" s="93" t="s">
        <v>221</v>
      </c>
      <c r="D12" s="93" t="s">
        <v>307</v>
      </c>
      <c r="E12" s="93">
        <v>32.92</v>
      </c>
      <c r="F12" s="93"/>
    </row>
    <row r="13" spans="1:9" ht="15.4" x14ac:dyDescent="0.45">
      <c r="A13" s="83">
        <v>9</v>
      </c>
      <c r="B13" s="93" t="s">
        <v>482</v>
      </c>
      <c r="C13" s="93" t="s">
        <v>483</v>
      </c>
      <c r="D13" s="93" t="s">
        <v>484</v>
      </c>
      <c r="E13" s="93">
        <v>32.920999999999999</v>
      </c>
      <c r="F13" s="93"/>
    </row>
    <row r="14" spans="1:9" ht="15.4" x14ac:dyDescent="0.45">
      <c r="A14" s="83">
        <v>10</v>
      </c>
      <c r="B14" s="93" t="s">
        <v>334</v>
      </c>
      <c r="C14" s="93" t="s">
        <v>332</v>
      </c>
      <c r="D14" s="93" t="s">
        <v>333</v>
      </c>
      <c r="E14" s="93">
        <v>39.557000000000002</v>
      </c>
      <c r="F14" s="93"/>
    </row>
    <row r="15" spans="1:9" ht="15.4" x14ac:dyDescent="0.45">
      <c r="A15" s="83">
        <v>11</v>
      </c>
      <c r="B15" s="93" t="s">
        <v>403</v>
      </c>
      <c r="C15" s="93" t="s">
        <v>404</v>
      </c>
      <c r="D15" s="93" t="s">
        <v>348</v>
      </c>
      <c r="E15" s="93">
        <v>39.673999999999999</v>
      </c>
      <c r="F15" s="93"/>
    </row>
    <row r="16" spans="1:9" ht="15.4" x14ac:dyDescent="0.45">
      <c r="A16" s="83">
        <v>12</v>
      </c>
      <c r="B16" s="93" t="s">
        <v>395</v>
      </c>
      <c r="C16" s="93" t="s">
        <v>393</v>
      </c>
      <c r="D16" s="93" t="s">
        <v>396</v>
      </c>
      <c r="E16" s="93">
        <v>46.017000000000003</v>
      </c>
      <c r="F16" s="93"/>
    </row>
    <row r="17" spans="1:6" ht="15.4" x14ac:dyDescent="0.45">
      <c r="A17" s="83">
        <v>13</v>
      </c>
      <c r="B17" s="93" t="s">
        <v>337</v>
      </c>
      <c r="C17" s="93" t="s">
        <v>338</v>
      </c>
      <c r="D17" s="93" t="s">
        <v>339</v>
      </c>
      <c r="E17" s="93">
        <v>46.066000000000003</v>
      </c>
      <c r="F17" s="93"/>
    </row>
    <row r="18" spans="1:6" ht="15.4" x14ac:dyDescent="0.45">
      <c r="A18" s="83">
        <v>14</v>
      </c>
      <c r="B18" s="93" t="s">
        <v>374</v>
      </c>
      <c r="C18" s="93" t="s">
        <v>375</v>
      </c>
      <c r="D18" s="93" t="s">
        <v>376</v>
      </c>
      <c r="E18" s="93">
        <v>55.04</v>
      </c>
      <c r="F18" s="93"/>
    </row>
    <row r="19" spans="1:6" ht="15.4" x14ac:dyDescent="0.45">
      <c r="A19" s="83">
        <v>15</v>
      </c>
      <c r="B19" s="152" t="s">
        <v>306</v>
      </c>
      <c r="C19" s="152" t="s">
        <v>193</v>
      </c>
      <c r="D19" s="152" t="s">
        <v>307</v>
      </c>
      <c r="E19" s="192">
        <v>55.093000000000004</v>
      </c>
      <c r="F19" s="93"/>
    </row>
    <row r="20" spans="1:6" ht="15.4" x14ac:dyDescent="0.45">
      <c r="A20" s="83">
        <v>16</v>
      </c>
      <c r="B20" s="93" t="s">
        <v>543</v>
      </c>
      <c r="C20" s="93" t="s">
        <v>544</v>
      </c>
      <c r="D20" s="93" t="s">
        <v>545</v>
      </c>
      <c r="E20" s="93">
        <v>59.036000000000001</v>
      </c>
      <c r="F20" s="93"/>
    </row>
    <row r="21" spans="1:6" ht="15.4" x14ac:dyDescent="0.45">
      <c r="A21" s="83">
        <v>17</v>
      </c>
      <c r="B21" s="93" t="s">
        <v>546</v>
      </c>
      <c r="C21" s="93" t="s">
        <v>544</v>
      </c>
      <c r="D21" s="93" t="s">
        <v>545</v>
      </c>
      <c r="E21" s="93">
        <v>61.866</v>
      </c>
      <c r="F21" s="93"/>
    </row>
    <row r="22" spans="1:6" ht="15.4" x14ac:dyDescent="0.45">
      <c r="A22" s="83">
        <v>18</v>
      </c>
      <c r="B22" s="93" t="s">
        <v>541</v>
      </c>
      <c r="C22" s="93" t="s">
        <v>542</v>
      </c>
      <c r="D22" s="93" t="s">
        <v>528</v>
      </c>
      <c r="E22" s="93">
        <v>66.018000000000001</v>
      </c>
      <c r="F22" s="93"/>
    </row>
    <row r="23" spans="1:6" ht="15.4" x14ac:dyDescent="0.45">
      <c r="A23" s="83">
        <v>19</v>
      </c>
      <c r="B23" s="93" t="s">
        <v>385</v>
      </c>
      <c r="C23" s="93" t="s">
        <v>386</v>
      </c>
      <c r="D23" s="93" t="s">
        <v>387</v>
      </c>
      <c r="E23" s="93">
        <v>69.745000000000005</v>
      </c>
      <c r="F23" s="93"/>
    </row>
    <row r="24" spans="1:6" ht="15.4" x14ac:dyDescent="0.45">
      <c r="A24" s="83">
        <v>20</v>
      </c>
      <c r="B24" s="152" t="s">
        <v>312</v>
      </c>
      <c r="C24" s="152" t="s">
        <v>214</v>
      </c>
      <c r="D24" s="152" t="s">
        <v>313</v>
      </c>
      <c r="E24" s="92">
        <v>81.855000000000004</v>
      </c>
      <c r="F24" s="93"/>
    </row>
    <row r="25" spans="1:6" ht="15.4" x14ac:dyDescent="0.45">
      <c r="A25" s="83">
        <v>21</v>
      </c>
      <c r="B25" s="93"/>
      <c r="C25" s="93"/>
      <c r="D25" s="93"/>
      <c r="E25" s="93"/>
      <c r="F25" s="93"/>
    </row>
    <row r="26" spans="1:6" ht="15.4" x14ac:dyDescent="0.45">
      <c r="A26" s="83">
        <v>22</v>
      </c>
      <c r="B26" s="93"/>
      <c r="C26" s="93"/>
      <c r="D26" s="93"/>
      <c r="E26" s="93"/>
      <c r="F26" s="93"/>
    </row>
    <row r="27" spans="1:6" ht="15.4" x14ac:dyDescent="0.45">
      <c r="A27" s="83">
        <v>23</v>
      </c>
      <c r="B27" s="93"/>
      <c r="C27" s="93"/>
      <c r="D27" s="93"/>
      <c r="E27" s="93"/>
      <c r="F27" s="93"/>
    </row>
    <row r="28" spans="1:6" ht="15.4" x14ac:dyDescent="0.45">
      <c r="A28" s="83">
        <v>24</v>
      </c>
      <c r="B28" s="93"/>
      <c r="C28" s="93"/>
      <c r="D28" s="93"/>
      <c r="E28" s="93"/>
      <c r="F28" s="93"/>
    </row>
    <row r="29" spans="1:6" ht="15.4" x14ac:dyDescent="0.45">
      <c r="A29" s="83">
        <v>25</v>
      </c>
      <c r="B29" s="93"/>
      <c r="C29" s="93"/>
      <c r="D29" s="93"/>
      <c r="E29" s="93"/>
      <c r="F29" s="93"/>
    </row>
    <row r="30" spans="1:6" ht="15.4" x14ac:dyDescent="0.45">
      <c r="A30" s="83">
        <v>26</v>
      </c>
      <c r="B30" s="93"/>
      <c r="C30" s="93"/>
      <c r="D30" s="93"/>
      <c r="E30" s="93"/>
      <c r="F30" s="93"/>
    </row>
    <row r="31" spans="1:6" ht="15.4" x14ac:dyDescent="0.45">
      <c r="A31" s="83">
        <v>27</v>
      </c>
      <c r="B31" s="93"/>
      <c r="C31" s="93"/>
      <c r="D31" s="93"/>
      <c r="E31" s="93"/>
      <c r="F31" s="93"/>
    </row>
    <row r="32" spans="1:6" ht="15.4" x14ac:dyDescent="0.45">
      <c r="A32" s="83">
        <v>28</v>
      </c>
      <c r="B32" s="93"/>
      <c r="C32" s="93"/>
      <c r="D32" s="93"/>
      <c r="E32" s="93"/>
      <c r="F32" s="93"/>
    </row>
    <row r="33" spans="1:6" ht="15.4" x14ac:dyDescent="0.45">
      <c r="A33" s="83">
        <v>29</v>
      </c>
      <c r="B33" s="93"/>
      <c r="C33" s="93"/>
      <c r="D33" s="93"/>
      <c r="E33" s="93"/>
      <c r="F33" s="93"/>
    </row>
    <row r="34" spans="1:6" ht="15.4" x14ac:dyDescent="0.45">
      <c r="A34" s="83">
        <v>30</v>
      </c>
      <c r="B34" s="93"/>
      <c r="C34" s="93"/>
      <c r="D34" s="93"/>
      <c r="E34" s="93"/>
      <c r="F34" s="93"/>
    </row>
    <row r="35" spans="1:6" ht="15.4" x14ac:dyDescent="0.45">
      <c r="A35" s="83">
        <v>31</v>
      </c>
      <c r="B35" s="93"/>
      <c r="C35" s="93"/>
      <c r="D35" s="93"/>
      <c r="E35" s="93"/>
      <c r="F35" s="93"/>
    </row>
  </sheetData>
  <sortState ref="B5:E25">
    <sortCondition ref="E5:E25"/>
  </sortState>
  <pageMargins left="0.2" right="0.2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E1" workbookViewId="0">
      <pane ySplit="4" topLeftCell="A5" activePane="bottomLeft" state="frozen"/>
      <selection pane="bottomLeft" activeCell="R2" sqref="R2"/>
    </sheetView>
  </sheetViews>
  <sheetFormatPr defaultRowHeight="14.25" x14ac:dyDescent="0.45"/>
  <cols>
    <col min="1" max="1" width="5" customWidth="1"/>
    <col min="2" max="2" width="4.59765625" customWidth="1"/>
    <col min="3" max="3" width="17.86328125" customWidth="1"/>
    <col min="4" max="4" width="18.86328125" customWidth="1"/>
    <col min="5" max="5" width="20.3984375" customWidth="1"/>
    <col min="6" max="6" width="9.1328125" customWidth="1"/>
    <col min="8" max="8" width="6.86328125" customWidth="1"/>
    <col min="10" max="10" width="5.86328125" customWidth="1"/>
    <col min="11" max="11" width="8.3984375" customWidth="1"/>
    <col min="12" max="12" width="25.59765625" customWidth="1"/>
  </cols>
  <sheetData>
    <row r="1" spans="1:24" ht="17.649999999999999" x14ac:dyDescent="0.5">
      <c r="A1" s="5"/>
      <c r="B1" s="1" t="s">
        <v>140</v>
      </c>
      <c r="C1" s="154"/>
      <c r="D1" s="5"/>
      <c r="E1" s="5"/>
      <c r="F1" s="157"/>
      <c r="G1" s="159"/>
      <c r="H1" s="159"/>
      <c r="I1" s="160" t="s">
        <v>105</v>
      </c>
      <c r="J1" s="5"/>
      <c r="K1" s="5"/>
      <c r="N1" s="29" t="s">
        <v>23</v>
      </c>
      <c r="U1" s="29" t="s">
        <v>24</v>
      </c>
      <c r="V1" s="30"/>
      <c r="W1" s="29" t="s">
        <v>25</v>
      </c>
      <c r="X1" s="30"/>
    </row>
    <row r="2" spans="1:24" ht="15.4" x14ac:dyDescent="0.45">
      <c r="A2" s="6"/>
      <c r="B2" s="165" t="s">
        <v>102</v>
      </c>
      <c r="C2" s="165"/>
      <c r="E2" s="9" t="s">
        <v>57</v>
      </c>
      <c r="F2" s="82">
        <v>20</v>
      </c>
      <c r="H2" s="7"/>
      <c r="I2" s="81" t="s">
        <v>22</v>
      </c>
      <c r="J2" s="8"/>
      <c r="K2" s="8"/>
      <c r="L2" s="6"/>
      <c r="M2" s="6"/>
      <c r="N2" s="29" t="s">
        <v>26</v>
      </c>
      <c r="R2" s="31">
        <v>80</v>
      </c>
      <c r="U2" s="32" t="s">
        <v>27</v>
      </c>
      <c r="V2" s="33">
        <v>0.4</v>
      </c>
      <c r="W2" s="34">
        <f>R6*0.4</f>
        <v>336</v>
      </c>
    </row>
    <row r="3" spans="1:24" ht="15.4" x14ac:dyDescent="0.45">
      <c r="A3" s="28"/>
      <c r="B3" s="5"/>
      <c r="C3" s="155" t="s">
        <v>59</v>
      </c>
      <c r="D3" s="156"/>
      <c r="E3" s="155" t="s">
        <v>0</v>
      </c>
      <c r="F3" s="158"/>
      <c r="G3" s="153"/>
      <c r="H3" s="153"/>
      <c r="I3" s="10"/>
      <c r="J3" s="8"/>
      <c r="K3" s="8"/>
      <c r="L3" s="6"/>
      <c r="M3" s="6"/>
      <c r="N3" s="29" t="s">
        <v>28</v>
      </c>
      <c r="R3" s="35">
        <v>15</v>
      </c>
      <c r="U3" s="36" t="s">
        <v>29</v>
      </c>
      <c r="V3" s="37">
        <v>0.3</v>
      </c>
      <c r="W3" s="38">
        <f>R6*0.3</f>
        <v>252</v>
      </c>
    </row>
    <row r="4" spans="1:24" x14ac:dyDescent="0.45">
      <c r="A4" s="28"/>
      <c r="B4" s="11" t="s">
        <v>1</v>
      </c>
      <c r="C4" s="11" t="s">
        <v>2</v>
      </c>
      <c r="D4" s="11" t="s">
        <v>3</v>
      </c>
      <c r="E4" s="12" t="s">
        <v>4</v>
      </c>
      <c r="F4" s="13" t="s">
        <v>5</v>
      </c>
      <c r="G4" s="12" t="s">
        <v>6</v>
      </c>
      <c r="H4" s="12" t="s">
        <v>7</v>
      </c>
      <c r="I4" s="14" t="s">
        <v>8</v>
      </c>
      <c r="J4" s="15" t="s">
        <v>9</v>
      </c>
      <c r="K4" s="15"/>
      <c r="L4" s="16"/>
      <c r="M4" s="6"/>
      <c r="N4" s="29" t="s">
        <v>56</v>
      </c>
      <c r="R4" s="39">
        <f>(R2*R3)*0.7</f>
        <v>840</v>
      </c>
      <c r="U4" s="40" t="s">
        <v>30</v>
      </c>
      <c r="V4" s="41">
        <v>0.2</v>
      </c>
      <c r="W4" s="42">
        <f>R6*0.2</f>
        <v>168</v>
      </c>
    </row>
    <row r="5" spans="1:24" x14ac:dyDescent="0.45">
      <c r="A5" s="17">
        <v>38</v>
      </c>
      <c r="B5" s="18"/>
      <c r="C5" s="17" t="s">
        <v>165</v>
      </c>
      <c r="D5" s="17" t="s">
        <v>166</v>
      </c>
      <c r="E5" s="17" t="s">
        <v>219</v>
      </c>
      <c r="F5" s="20">
        <v>15.515000000000001</v>
      </c>
      <c r="G5" s="18">
        <v>1</v>
      </c>
      <c r="H5" s="18" t="s">
        <v>560</v>
      </c>
      <c r="I5" s="21"/>
      <c r="J5" s="22" t="s">
        <v>10</v>
      </c>
      <c r="K5" s="23">
        <f>F5</f>
        <v>15.515000000000001</v>
      </c>
      <c r="L5" s="24" t="s">
        <v>11</v>
      </c>
      <c r="N5" s="29" t="s">
        <v>31</v>
      </c>
      <c r="R5" s="35">
        <f>F3</f>
        <v>0</v>
      </c>
      <c r="U5" s="43" t="s">
        <v>32</v>
      </c>
      <c r="V5" s="44">
        <v>0.1</v>
      </c>
      <c r="W5" s="45">
        <f>R6*0.1</f>
        <v>84</v>
      </c>
    </row>
    <row r="6" spans="1:24" x14ac:dyDescent="0.45">
      <c r="A6" s="17">
        <v>23</v>
      </c>
      <c r="B6" s="18"/>
      <c r="C6" s="17" t="s">
        <v>159</v>
      </c>
      <c r="D6" s="17" t="s">
        <v>160</v>
      </c>
      <c r="E6" s="17" t="s">
        <v>212</v>
      </c>
      <c r="F6" s="20">
        <v>16.396000000000001</v>
      </c>
      <c r="G6" s="18">
        <v>1</v>
      </c>
      <c r="H6" s="18" t="s">
        <v>561</v>
      </c>
      <c r="I6" s="21"/>
      <c r="J6" s="22" t="s">
        <v>12</v>
      </c>
      <c r="K6" s="26">
        <f>K5+0.5</f>
        <v>16.015000000000001</v>
      </c>
      <c r="L6" s="24" t="s">
        <v>13</v>
      </c>
      <c r="M6" s="25"/>
      <c r="N6" s="29" t="s">
        <v>33</v>
      </c>
      <c r="R6" s="46">
        <f>SUM(R4:R5)</f>
        <v>840</v>
      </c>
      <c r="V6" s="47">
        <f>SUM(V2:V5)</f>
        <v>0.99999999999999989</v>
      </c>
      <c r="W6" s="48">
        <f>SUM(W2:W5)</f>
        <v>840</v>
      </c>
    </row>
    <row r="7" spans="1:24" x14ac:dyDescent="0.45">
      <c r="A7" s="17">
        <v>53</v>
      </c>
      <c r="B7" s="17"/>
      <c r="C7" s="19" t="s">
        <v>432</v>
      </c>
      <c r="D7" s="19" t="s">
        <v>433</v>
      </c>
      <c r="E7" s="19" t="s">
        <v>434</v>
      </c>
      <c r="F7" s="20">
        <v>16.399000000000001</v>
      </c>
      <c r="G7" s="18">
        <v>2</v>
      </c>
      <c r="H7" s="18" t="s">
        <v>561</v>
      </c>
      <c r="I7" s="21"/>
      <c r="J7" s="22" t="s">
        <v>14</v>
      </c>
      <c r="K7" s="26">
        <f>K5+1</f>
        <v>16.515000000000001</v>
      </c>
      <c r="L7" s="24" t="s">
        <v>15</v>
      </c>
      <c r="M7" s="25"/>
      <c r="N7" s="193" t="s">
        <v>558</v>
      </c>
    </row>
    <row r="8" spans="1:24" x14ac:dyDescent="0.45">
      <c r="A8" s="17">
        <v>51</v>
      </c>
      <c r="B8" s="17"/>
      <c r="C8" s="17" t="s">
        <v>368</v>
      </c>
      <c r="D8" s="17" t="s">
        <v>369</v>
      </c>
      <c r="E8" s="17" t="s">
        <v>370</v>
      </c>
      <c r="F8" s="20">
        <v>16.446000000000002</v>
      </c>
      <c r="G8" s="18">
        <v>3</v>
      </c>
      <c r="H8" s="18" t="s">
        <v>561</v>
      </c>
      <c r="I8" s="21"/>
      <c r="J8" s="22" t="s">
        <v>16</v>
      </c>
      <c r="K8" s="26">
        <f>K5+2</f>
        <v>17.515000000000001</v>
      </c>
      <c r="L8" s="24" t="s">
        <v>17</v>
      </c>
      <c r="M8" s="25"/>
      <c r="N8" s="49" t="s">
        <v>34</v>
      </c>
      <c r="O8" s="32"/>
      <c r="P8" s="32"/>
      <c r="Q8" s="32"/>
      <c r="R8" s="32"/>
      <c r="S8" s="32"/>
      <c r="T8" s="32"/>
      <c r="U8" s="32"/>
      <c r="V8" s="32"/>
    </row>
    <row r="9" spans="1:24" x14ac:dyDescent="0.45">
      <c r="A9" s="17">
        <v>27</v>
      </c>
      <c r="B9" s="18"/>
      <c r="C9" s="19" t="s">
        <v>220</v>
      </c>
      <c r="D9" s="19" t="s">
        <v>221</v>
      </c>
      <c r="E9" s="19" t="s">
        <v>222</v>
      </c>
      <c r="F9" s="20">
        <v>16.568999999999999</v>
      </c>
      <c r="G9" s="18">
        <v>1</v>
      </c>
      <c r="H9" s="18" t="s">
        <v>562</v>
      </c>
      <c r="I9" s="21"/>
      <c r="J9" s="28"/>
      <c r="K9" s="28"/>
      <c r="L9" s="6"/>
      <c r="M9" s="6"/>
      <c r="N9" s="50" t="s">
        <v>35</v>
      </c>
      <c r="O9" s="51" t="s">
        <v>36</v>
      </c>
      <c r="P9" s="51" t="s">
        <v>37</v>
      </c>
      <c r="Q9" s="51" t="s">
        <v>38</v>
      </c>
      <c r="R9" s="51" t="s">
        <v>39</v>
      </c>
      <c r="S9" s="51" t="s">
        <v>40</v>
      </c>
      <c r="T9" s="51" t="s">
        <v>41</v>
      </c>
      <c r="U9" s="51" t="s">
        <v>42</v>
      </c>
      <c r="V9" s="51" t="s">
        <v>43</v>
      </c>
    </row>
    <row r="10" spans="1:24" x14ac:dyDescent="0.45">
      <c r="A10" s="17">
        <v>56</v>
      </c>
      <c r="B10" s="17"/>
      <c r="C10" s="19" t="s">
        <v>399</v>
      </c>
      <c r="D10" s="19" t="s">
        <v>398</v>
      </c>
      <c r="E10" s="19" t="s">
        <v>401</v>
      </c>
      <c r="F10" s="20">
        <v>16.71</v>
      </c>
      <c r="G10" s="18">
        <v>2</v>
      </c>
      <c r="H10" s="18" t="s">
        <v>562</v>
      </c>
      <c r="I10" s="21"/>
      <c r="J10" s="28"/>
      <c r="K10" s="28"/>
      <c r="L10" s="6"/>
      <c r="M10" s="6"/>
      <c r="N10" s="49" t="s">
        <v>44</v>
      </c>
      <c r="O10" s="52">
        <f>W2</f>
        <v>336</v>
      </c>
      <c r="P10" s="53">
        <f>W2*0.6</f>
        <v>201.6</v>
      </c>
      <c r="Q10" s="52">
        <f>W2*0.5</f>
        <v>168</v>
      </c>
      <c r="R10" s="52">
        <f>W2*0.4</f>
        <v>134.4</v>
      </c>
      <c r="S10" s="52">
        <f>W2*0.3</f>
        <v>100.8</v>
      </c>
      <c r="T10" s="52">
        <f>W2*0.28</f>
        <v>94.080000000000013</v>
      </c>
      <c r="U10" s="52">
        <f>W2*0.27</f>
        <v>90.72</v>
      </c>
      <c r="V10" s="52">
        <f>W2*0.24</f>
        <v>80.64</v>
      </c>
    </row>
    <row r="11" spans="1:24" x14ac:dyDescent="0.45">
      <c r="A11" s="17">
        <v>60</v>
      </c>
      <c r="B11" s="18"/>
      <c r="C11" s="19" t="s">
        <v>239</v>
      </c>
      <c r="D11" s="19" t="s">
        <v>389</v>
      </c>
      <c r="E11" s="19" t="s">
        <v>391</v>
      </c>
      <c r="F11" s="20">
        <v>16.741</v>
      </c>
      <c r="G11" s="18">
        <v>3</v>
      </c>
      <c r="H11" s="18" t="s">
        <v>562</v>
      </c>
      <c r="I11" s="21"/>
      <c r="J11" s="28" t="s">
        <v>18</v>
      </c>
      <c r="K11" s="28"/>
      <c r="M11" s="6"/>
      <c r="N11" s="49" t="s">
        <v>45</v>
      </c>
      <c r="O11" s="52"/>
      <c r="P11" s="52">
        <f>W2*0.4</f>
        <v>134.4</v>
      </c>
      <c r="Q11" s="52">
        <f>W2*0.3</f>
        <v>100.8</v>
      </c>
      <c r="R11" s="52">
        <f>W2*0.3</f>
        <v>100.8</v>
      </c>
      <c r="S11" s="52">
        <f>W2*0.25</f>
        <v>84</v>
      </c>
      <c r="T11" s="52">
        <f>W2*0.22</f>
        <v>73.92</v>
      </c>
      <c r="U11" s="52">
        <f>W2*0.2</f>
        <v>67.2</v>
      </c>
      <c r="V11" s="52">
        <f>W2*0.18</f>
        <v>60.48</v>
      </c>
    </row>
    <row r="12" spans="1:24" x14ac:dyDescent="0.45">
      <c r="A12" s="17">
        <v>6</v>
      </c>
      <c r="B12" s="18"/>
      <c r="C12" s="19" t="s">
        <v>165</v>
      </c>
      <c r="D12" s="19" t="s">
        <v>166</v>
      </c>
      <c r="E12" s="19" t="s">
        <v>167</v>
      </c>
      <c r="F12" s="20">
        <v>16.745999999999999</v>
      </c>
      <c r="G12" s="18">
        <v>4</v>
      </c>
      <c r="H12" s="18" t="s">
        <v>562</v>
      </c>
      <c r="I12" s="21"/>
      <c r="J12" s="28" t="s">
        <v>19</v>
      </c>
      <c r="K12" s="28"/>
      <c r="M12" s="6"/>
      <c r="N12" s="49" t="s">
        <v>46</v>
      </c>
      <c r="O12" s="52"/>
      <c r="P12" s="52"/>
      <c r="Q12" s="52">
        <f>Jackpot!F605</f>
        <v>0</v>
      </c>
      <c r="R12" s="52">
        <f>W2*0.2</f>
        <v>67.2</v>
      </c>
      <c r="S12" s="52">
        <f>W2*0.2</f>
        <v>67.2</v>
      </c>
      <c r="T12" s="52">
        <f>W2*0.18</f>
        <v>60.48</v>
      </c>
      <c r="U12" s="52">
        <f>W2*0.16</f>
        <v>53.76</v>
      </c>
      <c r="V12" s="52">
        <f>W2*0.15</f>
        <v>50.4</v>
      </c>
    </row>
    <row r="13" spans="1:24" x14ac:dyDescent="0.45">
      <c r="A13" s="17">
        <v>33</v>
      </c>
      <c r="B13" s="17"/>
      <c r="C13" s="19" t="s">
        <v>235</v>
      </c>
      <c r="D13" s="19" t="s">
        <v>236</v>
      </c>
      <c r="E13" s="27" t="s">
        <v>237</v>
      </c>
      <c r="F13" s="20">
        <v>16.75</v>
      </c>
      <c r="G13" s="18">
        <v>5</v>
      </c>
      <c r="H13" s="18" t="s">
        <v>562</v>
      </c>
      <c r="I13" s="21"/>
      <c r="J13" s="28" t="s">
        <v>20</v>
      </c>
      <c r="K13" s="28"/>
      <c r="M13" s="6"/>
      <c r="N13" s="49" t="s">
        <v>47</v>
      </c>
      <c r="O13" s="52"/>
      <c r="P13" s="52"/>
      <c r="Q13" s="52"/>
      <c r="R13" s="52">
        <f>W2*0.1</f>
        <v>33.6</v>
      </c>
      <c r="S13" s="52">
        <f>W2*0.15</f>
        <v>50.4</v>
      </c>
      <c r="T13" s="52">
        <f>W2*0.14</f>
        <v>47.040000000000006</v>
      </c>
      <c r="U13" s="52">
        <f>W2*0.12</f>
        <v>40.32</v>
      </c>
      <c r="V13" s="52">
        <f>W2*0.12</f>
        <v>40.32</v>
      </c>
    </row>
    <row r="14" spans="1:24" x14ac:dyDescent="0.45">
      <c r="A14" s="17">
        <v>68</v>
      </c>
      <c r="B14" s="17"/>
      <c r="C14" s="17" t="s">
        <v>467</v>
      </c>
      <c r="D14" s="17" t="s">
        <v>464</v>
      </c>
      <c r="E14" s="17" t="s">
        <v>468</v>
      </c>
      <c r="F14" s="20">
        <v>16.866</v>
      </c>
      <c r="G14" s="18"/>
      <c r="H14" s="18"/>
      <c r="I14" s="21"/>
      <c r="J14" s="28" t="s">
        <v>21</v>
      </c>
      <c r="K14" s="28"/>
      <c r="M14" s="6"/>
      <c r="N14" s="49" t="s">
        <v>48</v>
      </c>
      <c r="O14" s="52"/>
      <c r="P14" s="52"/>
      <c r="Q14" s="52"/>
      <c r="R14" s="52"/>
      <c r="S14" s="52">
        <f>W2*0.1</f>
        <v>33.6</v>
      </c>
      <c r="T14" s="52">
        <f>W2*0.1</f>
        <v>33.6</v>
      </c>
      <c r="U14" s="52">
        <f>W2*0.1</f>
        <v>33.6</v>
      </c>
      <c r="V14" s="52">
        <f>W2*0.1</f>
        <v>33.6</v>
      </c>
    </row>
    <row r="15" spans="1:24" x14ac:dyDescent="0.45">
      <c r="A15" s="17">
        <v>4</v>
      </c>
      <c r="B15" s="18"/>
      <c r="C15" s="19" t="s">
        <v>159</v>
      </c>
      <c r="D15" s="19" t="s">
        <v>160</v>
      </c>
      <c r="E15" s="19" t="s">
        <v>161</v>
      </c>
      <c r="F15" s="20">
        <v>16.896000000000001</v>
      </c>
      <c r="G15" s="18"/>
      <c r="H15" s="18"/>
      <c r="I15" s="21"/>
      <c r="J15" s="28"/>
      <c r="K15" s="28"/>
      <c r="L15" s="6"/>
      <c r="M15" s="6"/>
      <c r="N15" s="49" t="s">
        <v>49</v>
      </c>
      <c r="O15" s="52"/>
      <c r="P15" s="52"/>
      <c r="Q15" s="52"/>
      <c r="R15" s="52"/>
      <c r="S15" s="52"/>
      <c r="T15" s="52">
        <f>W2*0.08</f>
        <v>26.88</v>
      </c>
      <c r="U15" s="52">
        <f>W2*0.08</f>
        <v>26.88</v>
      </c>
      <c r="V15" s="52">
        <f>W2*0.08</f>
        <v>26.88</v>
      </c>
    </row>
    <row r="16" spans="1:24" x14ac:dyDescent="0.45">
      <c r="A16" s="17">
        <v>79</v>
      </c>
      <c r="B16" s="17"/>
      <c r="C16" s="17" t="s">
        <v>371</v>
      </c>
      <c r="D16" s="17" t="s">
        <v>537</v>
      </c>
      <c r="E16" s="17" t="s">
        <v>538</v>
      </c>
      <c r="F16" s="20">
        <v>16.945</v>
      </c>
      <c r="G16" s="18"/>
      <c r="H16" s="18"/>
      <c r="I16" s="21"/>
      <c r="J16" s="28"/>
      <c r="K16" s="28"/>
      <c r="L16" s="6"/>
      <c r="M16" s="6"/>
      <c r="N16" s="49" t="s">
        <v>50</v>
      </c>
      <c r="O16" s="52"/>
      <c r="P16" s="52"/>
      <c r="Q16" s="52"/>
      <c r="R16" s="52"/>
      <c r="S16" s="52"/>
      <c r="T16" s="52"/>
      <c r="U16" s="52">
        <f>W2*0.07</f>
        <v>23.520000000000003</v>
      </c>
      <c r="V16" s="52">
        <f>W2*0.07</f>
        <v>23.520000000000003</v>
      </c>
    </row>
    <row r="17" spans="1:22" x14ac:dyDescent="0.45">
      <c r="A17" s="17">
        <v>52</v>
      </c>
      <c r="B17" s="18"/>
      <c r="C17" s="19" t="s">
        <v>412</v>
      </c>
      <c r="D17" s="19" t="s">
        <v>413</v>
      </c>
      <c r="E17" s="19" t="s">
        <v>414</v>
      </c>
      <c r="F17" s="20">
        <v>16.960999999999999</v>
      </c>
      <c r="G17" s="18"/>
      <c r="H17" s="18"/>
      <c r="I17" s="21"/>
      <c r="J17" s="28"/>
      <c r="K17" s="28"/>
      <c r="L17" s="6"/>
      <c r="M17" s="6"/>
      <c r="N17" s="54" t="s">
        <v>51</v>
      </c>
      <c r="O17" s="55"/>
      <c r="P17" s="55"/>
      <c r="Q17" s="55"/>
      <c r="R17" s="55"/>
      <c r="S17" s="55"/>
      <c r="T17" s="55"/>
      <c r="U17" s="55"/>
      <c r="V17" s="55">
        <f>W2*0.06</f>
        <v>20.16</v>
      </c>
    </row>
    <row r="18" spans="1:22" x14ac:dyDescent="0.45">
      <c r="A18" s="17">
        <v>20</v>
      </c>
      <c r="B18" s="18"/>
      <c r="C18" s="19" t="s">
        <v>203</v>
      </c>
      <c r="D18" s="19" t="s">
        <v>204</v>
      </c>
      <c r="E18" s="19" t="s">
        <v>205</v>
      </c>
      <c r="F18" s="20">
        <v>16.968</v>
      </c>
      <c r="G18" s="18"/>
      <c r="H18" s="18"/>
      <c r="I18" s="21"/>
      <c r="J18" s="28"/>
      <c r="K18" s="28"/>
      <c r="L18" s="6"/>
      <c r="M18" s="6"/>
      <c r="N18" s="56" t="s">
        <v>52</v>
      </c>
      <c r="O18" s="52">
        <f t="shared" ref="O18:V18" si="0">SUM(O10:O17)</f>
        <v>336</v>
      </c>
      <c r="P18" s="52">
        <f t="shared" si="0"/>
        <v>336</v>
      </c>
      <c r="Q18" s="52">
        <f t="shared" si="0"/>
        <v>268.8</v>
      </c>
      <c r="R18" s="52">
        <f t="shared" si="0"/>
        <v>336</v>
      </c>
      <c r="S18" s="52">
        <f t="shared" si="0"/>
        <v>336</v>
      </c>
      <c r="T18" s="52">
        <f t="shared" si="0"/>
        <v>336</v>
      </c>
      <c r="U18" s="52">
        <f t="shared" si="0"/>
        <v>336</v>
      </c>
      <c r="V18" s="52">
        <f t="shared" si="0"/>
        <v>336</v>
      </c>
    </row>
    <row r="19" spans="1:22" x14ac:dyDescent="0.45">
      <c r="A19" s="17">
        <v>14</v>
      </c>
      <c r="B19" s="18"/>
      <c r="C19" s="187" t="s">
        <v>189</v>
      </c>
      <c r="D19" s="187" t="s">
        <v>190</v>
      </c>
      <c r="E19" s="187" t="s">
        <v>191</v>
      </c>
      <c r="F19" s="20">
        <v>16.998000000000001</v>
      </c>
      <c r="G19" s="18"/>
      <c r="H19" s="18"/>
      <c r="I19" s="21"/>
      <c r="J19" s="28"/>
      <c r="K19" s="28"/>
      <c r="L19" s="6"/>
      <c r="M19" s="6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45">
      <c r="A20" s="17">
        <v>75</v>
      </c>
      <c r="B20" s="17"/>
      <c r="C20" s="17" t="s">
        <v>522</v>
      </c>
      <c r="D20" s="17" t="s">
        <v>523</v>
      </c>
      <c r="E20" s="17" t="s">
        <v>525</v>
      </c>
      <c r="F20" s="20">
        <v>17</v>
      </c>
      <c r="G20" s="18"/>
      <c r="H20" s="18"/>
      <c r="I20" s="21"/>
      <c r="J20" s="28"/>
      <c r="K20" s="28"/>
      <c r="L20" s="6"/>
      <c r="M20" s="6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45">
      <c r="A21" s="17">
        <v>31</v>
      </c>
      <c r="B21" s="17"/>
      <c r="C21" s="19" t="s">
        <v>229</v>
      </c>
      <c r="D21" s="19" t="s">
        <v>230</v>
      </c>
      <c r="E21" s="19" t="s">
        <v>231</v>
      </c>
      <c r="F21" s="20">
        <v>17.027999999999999</v>
      </c>
      <c r="G21" s="18"/>
      <c r="H21" s="18"/>
      <c r="I21" s="21"/>
      <c r="J21" s="28"/>
      <c r="K21" s="28"/>
      <c r="L21" s="6"/>
      <c r="M21" s="6"/>
      <c r="N21" s="57" t="s">
        <v>53</v>
      </c>
      <c r="O21" s="36"/>
      <c r="P21" s="36"/>
      <c r="Q21" s="36"/>
      <c r="R21" s="36"/>
      <c r="S21" s="36"/>
      <c r="T21" s="36"/>
      <c r="U21" s="36"/>
      <c r="V21" s="36"/>
    </row>
    <row r="22" spans="1:22" x14ac:dyDescent="0.45">
      <c r="A22" s="17">
        <v>40</v>
      </c>
      <c r="B22" s="17"/>
      <c r="C22" s="17" t="s">
        <v>195</v>
      </c>
      <c r="D22" s="17" t="s">
        <v>248</v>
      </c>
      <c r="E22" s="17" t="s">
        <v>249</v>
      </c>
      <c r="F22" s="20">
        <v>17.039000000000001</v>
      </c>
      <c r="G22" s="18"/>
      <c r="H22" s="18"/>
      <c r="I22" s="21"/>
      <c r="J22" s="28"/>
      <c r="K22" s="28"/>
      <c r="L22" s="6"/>
      <c r="M22" s="6"/>
      <c r="N22" s="58" t="s">
        <v>35</v>
      </c>
      <c r="O22" s="59" t="s">
        <v>36</v>
      </c>
      <c r="P22" s="59" t="s">
        <v>37</v>
      </c>
      <c r="Q22" s="59" t="s">
        <v>38</v>
      </c>
      <c r="R22" s="59" t="s">
        <v>39</v>
      </c>
      <c r="S22" s="59" t="s">
        <v>40</v>
      </c>
      <c r="T22" s="59" t="s">
        <v>41</v>
      </c>
      <c r="U22" s="59" t="s">
        <v>42</v>
      </c>
      <c r="V22" s="59" t="s">
        <v>43</v>
      </c>
    </row>
    <row r="23" spans="1:22" x14ac:dyDescent="0.45">
      <c r="A23" s="17">
        <v>69</v>
      </c>
      <c r="B23" s="18"/>
      <c r="C23" s="17" t="s">
        <v>368</v>
      </c>
      <c r="D23" s="17" t="s">
        <v>369</v>
      </c>
      <c r="E23" s="17" t="s">
        <v>438</v>
      </c>
      <c r="F23" s="20">
        <v>17.044</v>
      </c>
      <c r="G23" s="18"/>
      <c r="H23" s="18"/>
      <c r="I23" s="21"/>
      <c r="J23" s="28"/>
      <c r="K23" s="28"/>
      <c r="L23" s="6"/>
      <c r="M23" s="6"/>
      <c r="N23" s="60" t="s">
        <v>44</v>
      </c>
      <c r="O23" s="61">
        <f>W3</f>
        <v>252</v>
      </c>
      <c r="P23" s="62">
        <f>W3*0.6</f>
        <v>151.19999999999999</v>
      </c>
      <c r="Q23" s="61">
        <f>W3*0.5</f>
        <v>126</v>
      </c>
      <c r="R23" s="61">
        <f>W3*0.4</f>
        <v>100.80000000000001</v>
      </c>
      <c r="S23" s="61">
        <f>W3*0.3</f>
        <v>75.599999999999994</v>
      </c>
      <c r="T23" s="61">
        <f>W3*0.28</f>
        <v>70.56</v>
      </c>
      <c r="U23" s="61">
        <f>W3*0.27</f>
        <v>68.040000000000006</v>
      </c>
      <c r="V23" s="61">
        <f>W3*0.24</f>
        <v>60.48</v>
      </c>
    </row>
    <row r="24" spans="1:22" x14ac:dyDescent="0.45">
      <c r="A24" s="17">
        <v>46</v>
      </c>
      <c r="B24" s="18"/>
      <c r="C24" s="27" t="s">
        <v>323</v>
      </c>
      <c r="D24" s="27" t="s">
        <v>324</v>
      </c>
      <c r="E24" s="27" t="s">
        <v>325</v>
      </c>
      <c r="F24" s="20">
        <v>17.068000000000001</v>
      </c>
      <c r="G24" s="18"/>
      <c r="H24" s="18"/>
      <c r="I24" s="21"/>
      <c r="J24" s="28"/>
      <c r="K24" s="28"/>
      <c r="L24" s="6"/>
      <c r="M24" s="6"/>
      <c r="N24" s="60" t="s">
        <v>45</v>
      </c>
      <c r="O24" s="61"/>
      <c r="P24" s="61">
        <f>W3*0.4</f>
        <v>100.80000000000001</v>
      </c>
      <c r="Q24" s="61">
        <f>W3*0.3</f>
        <v>75.599999999999994</v>
      </c>
      <c r="R24" s="61">
        <f>W3*0.3</f>
        <v>75.599999999999994</v>
      </c>
      <c r="S24" s="61">
        <f>W3*0.25</f>
        <v>63</v>
      </c>
      <c r="T24" s="61">
        <f>W3*0.22</f>
        <v>55.44</v>
      </c>
      <c r="U24" s="61">
        <f>W3*0.2</f>
        <v>50.400000000000006</v>
      </c>
      <c r="V24" s="61">
        <f>W3*0.18</f>
        <v>45.36</v>
      </c>
    </row>
    <row r="25" spans="1:22" x14ac:dyDescent="0.45">
      <c r="A25" s="17">
        <v>36</v>
      </c>
      <c r="B25" s="18"/>
      <c r="C25" s="17" t="s">
        <v>242</v>
      </c>
      <c r="D25" s="17" t="s">
        <v>163</v>
      </c>
      <c r="E25" s="17" t="s">
        <v>243</v>
      </c>
      <c r="F25" s="20">
        <v>17.068999999999999</v>
      </c>
      <c r="G25" s="18"/>
      <c r="H25" s="18"/>
      <c r="I25" s="21"/>
      <c r="J25" s="28"/>
      <c r="K25" s="28"/>
      <c r="L25" s="6"/>
      <c r="M25" s="6"/>
      <c r="N25" s="60" t="s">
        <v>46</v>
      </c>
      <c r="O25" s="61"/>
      <c r="P25" s="61"/>
      <c r="Q25" s="61">
        <f>W3*0.2</f>
        <v>50.400000000000006</v>
      </c>
      <c r="R25" s="61">
        <f>W3*0.2</f>
        <v>50.400000000000006</v>
      </c>
      <c r="S25" s="61">
        <f>W3*0.2</f>
        <v>50.400000000000006</v>
      </c>
      <c r="T25" s="61">
        <f>W3*0.18</f>
        <v>45.36</v>
      </c>
      <c r="U25" s="61">
        <f>W3*0.16</f>
        <v>40.32</v>
      </c>
      <c r="V25" s="61">
        <f>W3*0.15</f>
        <v>37.799999999999997</v>
      </c>
    </row>
    <row r="26" spans="1:22" x14ac:dyDescent="0.45">
      <c r="A26" s="17">
        <v>26</v>
      </c>
      <c r="B26" s="18"/>
      <c r="C26" s="19" t="s">
        <v>165</v>
      </c>
      <c r="D26" s="19" t="s">
        <v>166</v>
      </c>
      <c r="E26" s="19" t="s">
        <v>565</v>
      </c>
      <c r="F26" s="20">
        <v>17.088999999999999</v>
      </c>
      <c r="G26" s="18"/>
      <c r="H26" s="18"/>
      <c r="I26" s="21"/>
      <c r="J26" s="28"/>
      <c r="K26" s="28"/>
      <c r="L26" s="6"/>
      <c r="M26" s="6"/>
      <c r="N26" s="60" t="s">
        <v>47</v>
      </c>
      <c r="O26" s="61"/>
      <c r="P26" s="61"/>
      <c r="Q26" s="61"/>
      <c r="R26" s="61">
        <f>W3*0.1</f>
        <v>25.200000000000003</v>
      </c>
      <c r="S26" s="61">
        <f>W3*0.15</f>
        <v>37.799999999999997</v>
      </c>
      <c r="T26" s="61">
        <f>W3*0.14</f>
        <v>35.28</v>
      </c>
      <c r="U26" s="61">
        <f>W3*0.12</f>
        <v>30.24</v>
      </c>
      <c r="V26" s="61">
        <f>W3*0.12</f>
        <v>30.24</v>
      </c>
    </row>
    <row r="27" spans="1:22" x14ac:dyDescent="0.45">
      <c r="A27" s="17">
        <v>65</v>
      </c>
      <c r="B27" s="18"/>
      <c r="C27" s="19" t="s">
        <v>450</v>
      </c>
      <c r="D27" s="19" t="s">
        <v>451</v>
      </c>
      <c r="E27" s="19" t="s">
        <v>452</v>
      </c>
      <c r="F27" s="20">
        <v>17.094999999999999</v>
      </c>
      <c r="G27" s="18"/>
      <c r="H27" s="18"/>
      <c r="I27" s="21"/>
      <c r="J27" s="28"/>
      <c r="K27" s="28"/>
      <c r="L27" s="6"/>
      <c r="M27" s="6"/>
      <c r="N27" s="60" t="s">
        <v>48</v>
      </c>
      <c r="O27" s="61"/>
      <c r="P27" s="61"/>
      <c r="Q27" s="61"/>
      <c r="R27" s="61"/>
      <c r="S27" s="61">
        <f>W3*0.1</f>
        <v>25.200000000000003</v>
      </c>
      <c r="T27" s="61">
        <f>W3*0.1</f>
        <v>25.200000000000003</v>
      </c>
      <c r="U27" s="61">
        <f>W3*0.1</f>
        <v>25.200000000000003</v>
      </c>
      <c r="V27" s="61">
        <f>W3*0.1</f>
        <v>25.200000000000003</v>
      </c>
    </row>
    <row r="28" spans="1:22" x14ac:dyDescent="0.45">
      <c r="A28" s="17">
        <v>49</v>
      </c>
      <c r="B28" s="18"/>
      <c r="C28" s="17" t="s">
        <v>380</v>
      </c>
      <c r="D28" s="17" t="s">
        <v>381</v>
      </c>
      <c r="E28" s="17" t="s">
        <v>382</v>
      </c>
      <c r="F28" s="20">
        <v>17.195</v>
      </c>
      <c r="G28" s="18"/>
      <c r="H28" s="18"/>
      <c r="I28" s="21"/>
      <c r="J28" s="28"/>
      <c r="K28" s="28"/>
      <c r="L28" s="6"/>
      <c r="M28" s="6"/>
      <c r="N28" s="60" t="s">
        <v>49</v>
      </c>
      <c r="O28" s="61"/>
      <c r="P28" s="61"/>
      <c r="Q28" s="61"/>
      <c r="R28" s="61"/>
      <c r="S28" s="61"/>
      <c r="T28" s="61">
        <f>W3*0.08</f>
        <v>20.16</v>
      </c>
      <c r="U28" s="61">
        <f>W3*0.08</f>
        <v>20.16</v>
      </c>
      <c r="V28" s="61">
        <f>W3*0.08</f>
        <v>20.16</v>
      </c>
    </row>
    <row r="29" spans="1:22" x14ac:dyDescent="0.45">
      <c r="A29" s="17">
        <v>57</v>
      </c>
      <c r="B29" s="18"/>
      <c r="C29" s="19" t="s">
        <v>424</v>
      </c>
      <c r="D29" s="19" t="s">
        <v>425</v>
      </c>
      <c r="E29" s="19" t="s">
        <v>426</v>
      </c>
      <c r="F29" s="20">
        <v>17.231999999999999</v>
      </c>
      <c r="G29" s="18"/>
      <c r="H29" s="18"/>
      <c r="I29" s="21"/>
      <c r="J29" s="28"/>
      <c r="K29" s="28"/>
      <c r="L29" s="6"/>
      <c r="M29" s="6"/>
      <c r="N29" s="60" t="s">
        <v>50</v>
      </c>
      <c r="O29" s="61"/>
      <c r="P29" s="61"/>
      <c r="Q29" s="61"/>
      <c r="R29" s="61"/>
      <c r="S29" s="61"/>
      <c r="T29" s="61"/>
      <c r="U29" s="61">
        <f>W3*0.07</f>
        <v>17.64</v>
      </c>
      <c r="V29" s="61">
        <f>W3*0.07</f>
        <v>17.64</v>
      </c>
    </row>
    <row r="30" spans="1:22" x14ac:dyDescent="0.45">
      <c r="A30" s="17">
        <v>64</v>
      </c>
      <c r="B30" s="17"/>
      <c r="C30" s="17" t="s">
        <v>360</v>
      </c>
      <c r="D30" s="17" t="s">
        <v>418</v>
      </c>
      <c r="E30" s="17" t="s">
        <v>419</v>
      </c>
      <c r="F30" s="20">
        <v>17.256</v>
      </c>
      <c r="G30" s="18"/>
      <c r="H30" s="18"/>
      <c r="I30" s="21"/>
      <c r="J30" s="28"/>
      <c r="K30" s="28"/>
      <c r="L30" s="6"/>
      <c r="M30" s="6"/>
      <c r="N30" s="63" t="s">
        <v>51</v>
      </c>
      <c r="O30" s="64"/>
      <c r="P30" s="64"/>
      <c r="Q30" s="64"/>
      <c r="R30" s="64"/>
      <c r="S30" s="64"/>
      <c r="T30" s="64"/>
      <c r="U30" s="64"/>
      <c r="V30" s="64">
        <f>W3*0.06</f>
        <v>15.12</v>
      </c>
    </row>
    <row r="31" spans="1:22" x14ac:dyDescent="0.45">
      <c r="A31" s="17">
        <v>42</v>
      </c>
      <c r="B31" s="18"/>
      <c r="C31" s="19" t="s">
        <v>335</v>
      </c>
      <c r="D31" s="19" t="s">
        <v>464</v>
      </c>
      <c r="E31" s="19" t="s">
        <v>465</v>
      </c>
      <c r="F31" s="20">
        <v>17.295999999999999</v>
      </c>
      <c r="G31" s="18"/>
      <c r="H31" s="18"/>
      <c r="I31" s="21"/>
      <c r="J31" s="28"/>
      <c r="K31" s="28"/>
      <c r="L31" s="6"/>
      <c r="M31" s="6"/>
      <c r="N31" s="57" t="s">
        <v>52</v>
      </c>
      <c r="O31" s="61">
        <f t="shared" ref="O31:V31" si="1">SUM(O23:O30)</f>
        <v>252</v>
      </c>
      <c r="P31" s="61">
        <f t="shared" si="1"/>
        <v>252</v>
      </c>
      <c r="Q31" s="61">
        <f t="shared" si="1"/>
        <v>252</v>
      </c>
      <c r="R31" s="61">
        <f t="shared" si="1"/>
        <v>252</v>
      </c>
      <c r="S31" s="61">
        <f t="shared" si="1"/>
        <v>252</v>
      </c>
      <c r="T31" s="61">
        <f t="shared" si="1"/>
        <v>252.00000000000003</v>
      </c>
      <c r="U31" s="61">
        <f t="shared" si="1"/>
        <v>252.00000000000006</v>
      </c>
      <c r="V31" s="61">
        <f t="shared" si="1"/>
        <v>252</v>
      </c>
    </row>
    <row r="32" spans="1:22" x14ac:dyDescent="0.45">
      <c r="A32" s="17">
        <v>25</v>
      </c>
      <c r="B32" s="17"/>
      <c r="C32" s="19" t="s">
        <v>216</v>
      </c>
      <c r="D32" s="19" t="s">
        <v>217</v>
      </c>
      <c r="E32" s="19" t="s">
        <v>218</v>
      </c>
      <c r="F32" s="20">
        <v>17.332999999999998</v>
      </c>
      <c r="G32" s="18"/>
      <c r="H32" s="18"/>
      <c r="I32" s="21"/>
      <c r="J32" s="28"/>
      <c r="K32" s="28"/>
      <c r="L32" s="6"/>
      <c r="M32" s="6"/>
      <c r="N32" s="30"/>
      <c r="O32" s="30"/>
      <c r="P32" s="30"/>
      <c r="Q32" s="30"/>
      <c r="R32" s="30"/>
      <c r="S32" s="30"/>
      <c r="T32" s="30"/>
      <c r="U32" s="30"/>
      <c r="V32" s="30"/>
    </row>
    <row r="33" spans="1:22" x14ac:dyDescent="0.45">
      <c r="A33" s="17">
        <v>44</v>
      </c>
      <c r="B33" s="18"/>
      <c r="C33" s="17" t="s">
        <v>346</v>
      </c>
      <c r="D33" s="17" t="s">
        <v>347</v>
      </c>
      <c r="E33" s="17" t="s">
        <v>348</v>
      </c>
      <c r="F33" s="20">
        <v>17.381</v>
      </c>
      <c r="G33" s="18"/>
      <c r="H33" s="18"/>
      <c r="I33" s="21"/>
      <c r="J33" s="28"/>
      <c r="K33" s="28"/>
      <c r="L33" s="6"/>
      <c r="M33" s="6"/>
      <c r="N33" s="30"/>
      <c r="O33" s="30"/>
      <c r="P33" s="30"/>
      <c r="Q33" s="30"/>
      <c r="R33" s="30"/>
      <c r="S33" s="30"/>
      <c r="T33" s="30"/>
      <c r="U33" s="30"/>
      <c r="V33" s="30"/>
    </row>
    <row r="34" spans="1:22" x14ac:dyDescent="0.45">
      <c r="A34" s="17">
        <v>11</v>
      </c>
      <c r="B34" s="18"/>
      <c r="C34" s="19" t="s">
        <v>180</v>
      </c>
      <c r="D34" s="19" t="s">
        <v>181</v>
      </c>
      <c r="E34" s="19" t="s">
        <v>182</v>
      </c>
      <c r="F34" s="20">
        <v>17.454999999999998</v>
      </c>
      <c r="G34" s="18"/>
      <c r="H34" s="18"/>
      <c r="I34" s="21"/>
      <c r="J34" s="28"/>
      <c r="K34" s="28"/>
      <c r="L34" s="6"/>
      <c r="M34" s="6"/>
      <c r="N34" s="65" t="s">
        <v>54</v>
      </c>
      <c r="O34" s="40"/>
      <c r="P34" s="40"/>
      <c r="Q34" s="40"/>
      <c r="R34" s="40"/>
      <c r="S34" s="40"/>
      <c r="T34" s="40"/>
      <c r="U34" s="40"/>
      <c r="V34" s="40"/>
    </row>
    <row r="35" spans="1:22" x14ac:dyDescent="0.45">
      <c r="A35" s="17">
        <v>41</v>
      </c>
      <c r="B35" s="17"/>
      <c r="C35" s="17" t="s">
        <v>250</v>
      </c>
      <c r="D35" s="17" t="s">
        <v>251</v>
      </c>
      <c r="E35" s="17" t="s">
        <v>252</v>
      </c>
      <c r="F35" s="20">
        <v>17.524999999999999</v>
      </c>
      <c r="G35" s="18">
        <v>1</v>
      </c>
      <c r="H35" s="18" t="s">
        <v>563</v>
      </c>
      <c r="I35" s="21"/>
      <c r="J35" s="28"/>
      <c r="K35" s="28"/>
      <c r="L35" s="6"/>
      <c r="M35" s="6"/>
      <c r="N35" s="66" t="s">
        <v>35</v>
      </c>
      <c r="O35" s="67" t="s">
        <v>36</v>
      </c>
      <c r="P35" s="67" t="s">
        <v>37</v>
      </c>
      <c r="Q35" s="67" t="s">
        <v>38</v>
      </c>
      <c r="R35" s="67" t="s">
        <v>39</v>
      </c>
      <c r="S35" s="67" t="s">
        <v>40</v>
      </c>
      <c r="T35" s="67" t="s">
        <v>41</v>
      </c>
      <c r="U35" s="67" t="s">
        <v>42</v>
      </c>
      <c r="V35" s="67" t="s">
        <v>43</v>
      </c>
    </row>
    <row r="36" spans="1:22" x14ac:dyDescent="0.45">
      <c r="A36" s="17">
        <v>61</v>
      </c>
      <c r="B36" s="18"/>
      <c r="C36" s="19" t="s">
        <v>405</v>
      </c>
      <c r="D36" s="19" t="s">
        <v>404</v>
      </c>
      <c r="E36" s="19" t="s">
        <v>406</v>
      </c>
      <c r="F36" s="20">
        <v>17.527999999999999</v>
      </c>
      <c r="G36" s="18">
        <v>2</v>
      </c>
      <c r="H36" s="18" t="s">
        <v>563</v>
      </c>
      <c r="I36" s="21"/>
      <c r="J36" s="28"/>
      <c r="K36" s="28"/>
      <c r="L36" s="6"/>
      <c r="M36" s="6"/>
      <c r="N36" s="68" t="s">
        <v>44</v>
      </c>
      <c r="O36" s="69">
        <f>W4</f>
        <v>168</v>
      </c>
      <c r="P36" s="70">
        <f>W4*0.6</f>
        <v>100.8</v>
      </c>
      <c r="Q36" s="69">
        <f>W4*0.5</f>
        <v>84</v>
      </c>
      <c r="R36" s="69">
        <f>W4*0.4</f>
        <v>67.2</v>
      </c>
      <c r="S36" s="69">
        <f>W4*0.3</f>
        <v>50.4</v>
      </c>
      <c r="T36" s="69">
        <f>W4*0.28</f>
        <v>47.040000000000006</v>
      </c>
      <c r="U36" s="69">
        <f>W4*0.27</f>
        <v>45.36</v>
      </c>
      <c r="V36" s="69">
        <f>W4*0.24</f>
        <v>40.32</v>
      </c>
    </row>
    <row r="37" spans="1:22" x14ac:dyDescent="0.45">
      <c r="A37" s="17">
        <v>62</v>
      </c>
      <c r="B37" s="17"/>
      <c r="C37" s="17" t="s">
        <v>505</v>
      </c>
      <c r="D37" s="17" t="s">
        <v>461</v>
      </c>
      <c r="E37" s="17" t="s">
        <v>462</v>
      </c>
      <c r="F37" s="20">
        <v>17.568999999999999</v>
      </c>
      <c r="G37" s="18">
        <v>3</v>
      </c>
      <c r="H37" s="18" t="s">
        <v>563</v>
      </c>
      <c r="I37" s="21"/>
      <c r="J37" s="28"/>
      <c r="K37" s="28"/>
      <c r="L37" s="6"/>
      <c r="M37" s="6"/>
      <c r="N37" s="68" t="s">
        <v>45</v>
      </c>
      <c r="O37" s="69"/>
      <c r="P37" s="69">
        <f>W4*0.4</f>
        <v>67.2</v>
      </c>
      <c r="Q37" s="69">
        <f>W4*0.3</f>
        <v>50.4</v>
      </c>
      <c r="R37" s="69">
        <f>W4*0.3</f>
        <v>50.4</v>
      </c>
      <c r="S37" s="69">
        <f>W4*0.25</f>
        <v>42</v>
      </c>
      <c r="T37" s="69">
        <f>W4*0.22</f>
        <v>36.96</v>
      </c>
      <c r="U37" s="69">
        <f>W4*0.2</f>
        <v>33.6</v>
      </c>
      <c r="V37" s="69">
        <f>W4*0.18</f>
        <v>30.24</v>
      </c>
    </row>
    <row r="38" spans="1:22" x14ac:dyDescent="0.45">
      <c r="A38" s="17">
        <v>70</v>
      </c>
      <c r="B38" s="17"/>
      <c r="C38" s="17" t="s">
        <v>456</v>
      </c>
      <c r="D38" s="17" t="s">
        <v>457</v>
      </c>
      <c r="E38" s="17" t="s">
        <v>458</v>
      </c>
      <c r="F38" s="20">
        <v>17.655000000000001</v>
      </c>
      <c r="G38" s="18">
        <v>4</v>
      </c>
      <c r="H38" s="18" t="s">
        <v>563</v>
      </c>
      <c r="I38" s="21"/>
      <c r="J38" s="28"/>
      <c r="K38" s="28"/>
      <c r="L38" s="6"/>
      <c r="M38" s="6"/>
      <c r="N38" s="68" t="s">
        <v>46</v>
      </c>
      <c r="O38" s="69"/>
      <c r="P38" s="69"/>
      <c r="Q38" s="69">
        <f>W4*0.2</f>
        <v>33.6</v>
      </c>
      <c r="R38" s="69">
        <f>W4*0.2</f>
        <v>33.6</v>
      </c>
      <c r="S38" s="69">
        <f>W4*0.2</f>
        <v>33.6</v>
      </c>
      <c r="T38" s="69">
        <f>W4*0.18</f>
        <v>30.24</v>
      </c>
      <c r="U38" s="69">
        <f>W4*0.16</f>
        <v>26.88</v>
      </c>
      <c r="V38" s="69">
        <f>W4*0.15</f>
        <v>25.2</v>
      </c>
    </row>
    <row r="39" spans="1:22" x14ac:dyDescent="0.45">
      <c r="A39" s="17">
        <v>9</v>
      </c>
      <c r="B39" s="18"/>
      <c r="C39" s="187" t="s">
        <v>174</v>
      </c>
      <c r="D39" s="187" t="s">
        <v>175</v>
      </c>
      <c r="E39" s="187" t="s">
        <v>176</v>
      </c>
      <c r="F39" s="20">
        <v>17.684999999999999</v>
      </c>
      <c r="G39" s="18">
        <v>5</v>
      </c>
      <c r="H39" s="18" t="s">
        <v>563</v>
      </c>
      <c r="I39" s="21"/>
      <c r="J39" s="28"/>
      <c r="K39" s="28"/>
      <c r="L39" s="6"/>
      <c r="M39" s="6"/>
      <c r="N39" s="68" t="s">
        <v>47</v>
      </c>
      <c r="O39" s="69"/>
      <c r="P39" s="69"/>
      <c r="Q39" s="69"/>
      <c r="R39" s="69">
        <f>W4*0.1</f>
        <v>16.8</v>
      </c>
      <c r="S39" s="69">
        <f>W4*0.15</f>
        <v>25.2</v>
      </c>
      <c r="T39" s="69">
        <f>W4*0.14</f>
        <v>23.520000000000003</v>
      </c>
      <c r="U39" s="69">
        <f>W4*0.12</f>
        <v>20.16</v>
      </c>
      <c r="V39" s="69">
        <f>W4*0.12</f>
        <v>20.16</v>
      </c>
    </row>
    <row r="40" spans="1:22" x14ac:dyDescent="0.45">
      <c r="A40" s="17">
        <v>1</v>
      </c>
      <c r="B40" s="18"/>
      <c r="C40" s="19" t="s">
        <v>150</v>
      </c>
      <c r="D40" s="19" t="s">
        <v>151</v>
      </c>
      <c r="E40" s="19" t="s">
        <v>152</v>
      </c>
      <c r="F40" s="20">
        <v>17.733000000000001</v>
      </c>
      <c r="G40" s="18"/>
      <c r="H40" s="18"/>
      <c r="I40" s="21"/>
      <c r="J40" s="28"/>
      <c r="K40" s="28"/>
      <c r="L40" s="6"/>
      <c r="M40" s="6"/>
      <c r="N40" s="68" t="s">
        <v>48</v>
      </c>
      <c r="O40" s="69"/>
      <c r="P40" s="69"/>
      <c r="Q40" s="69"/>
      <c r="R40" s="69"/>
      <c r="S40" s="69">
        <f>W4*0.1</f>
        <v>16.8</v>
      </c>
      <c r="T40" s="69">
        <f>W4*0.1</f>
        <v>16.8</v>
      </c>
      <c r="U40" s="69">
        <f>W4*0.1</f>
        <v>16.8</v>
      </c>
      <c r="V40" s="69">
        <f>W4*0.1</f>
        <v>16.8</v>
      </c>
    </row>
    <row r="41" spans="1:22" x14ac:dyDescent="0.45">
      <c r="A41" s="17">
        <v>10</v>
      </c>
      <c r="B41" s="18"/>
      <c r="C41" s="19" t="s">
        <v>177</v>
      </c>
      <c r="D41" s="19" t="s">
        <v>178</v>
      </c>
      <c r="E41" s="19" t="s">
        <v>179</v>
      </c>
      <c r="F41" s="20">
        <v>17.786999999999999</v>
      </c>
      <c r="G41" s="18"/>
      <c r="H41" s="18"/>
      <c r="I41" s="21"/>
      <c r="J41" s="28"/>
      <c r="K41" s="28"/>
      <c r="L41" s="6"/>
      <c r="M41" s="6"/>
      <c r="N41" s="68" t="s">
        <v>49</v>
      </c>
      <c r="O41" s="69"/>
      <c r="P41" s="69"/>
      <c r="Q41" s="69"/>
      <c r="R41" s="69"/>
      <c r="S41" s="69"/>
      <c r="T41" s="69">
        <f>W4*0.08</f>
        <v>13.44</v>
      </c>
      <c r="U41" s="69">
        <f>W4*0.08</f>
        <v>13.44</v>
      </c>
      <c r="V41" s="69">
        <f>W4*0.08</f>
        <v>13.44</v>
      </c>
    </row>
    <row r="42" spans="1:22" x14ac:dyDescent="0.45">
      <c r="A42" s="17">
        <v>5</v>
      </c>
      <c r="B42" s="18"/>
      <c r="C42" s="17" t="s">
        <v>162</v>
      </c>
      <c r="D42" s="17" t="s">
        <v>163</v>
      </c>
      <c r="E42" s="17" t="s">
        <v>164</v>
      </c>
      <c r="F42" s="20">
        <v>17.791</v>
      </c>
      <c r="G42" s="18"/>
      <c r="H42" s="18"/>
      <c r="I42" s="21"/>
      <c r="J42" s="28"/>
      <c r="K42" s="28"/>
      <c r="L42" s="6"/>
      <c r="M42" s="6"/>
      <c r="N42" s="68" t="s">
        <v>50</v>
      </c>
      <c r="O42" s="69"/>
      <c r="P42" s="69"/>
      <c r="Q42" s="69"/>
      <c r="R42" s="69"/>
      <c r="S42" s="69"/>
      <c r="T42" s="69"/>
      <c r="U42" s="69">
        <f>W4*0.07</f>
        <v>11.760000000000002</v>
      </c>
      <c r="V42" s="69">
        <f>W4*0.07</f>
        <v>11.760000000000002</v>
      </c>
    </row>
    <row r="43" spans="1:22" x14ac:dyDescent="0.45">
      <c r="A43" s="17">
        <v>39</v>
      </c>
      <c r="B43" s="18"/>
      <c r="C43" s="187" t="s">
        <v>189</v>
      </c>
      <c r="D43" s="187" t="s">
        <v>190</v>
      </c>
      <c r="E43" s="187" t="s">
        <v>247</v>
      </c>
      <c r="F43" s="20">
        <v>17.812000000000001</v>
      </c>
      <c r="G43" s="18"/>
      <c r="H43" s="18"/>
      <c r="I43" s="21"/>
      <c r="J43" s="28"/>
      <c r="K43" s="28"/>
      <c r="L43" s="6"/>
      <c r="M43" s="6"/>
      <c r="N43" s="71" t="s">
        <v>51</v>
      </c>
      <c r="O43" s="72"/>
      <c r="P43" s="72"/>
      <c r="Q43" s="72"/>
      <c r="R43" s="72"/>
      <c r="S43" s="72"/>
      <c r="T43" s="72"/>
      <c r="U43" s="72"/>
      <c r="V43" s="72">
        <f>W4*0.06</f>
        <v>10.08</v>
      </c>
    </row>
    <row r="44" spans="1:22" x14ac:dyDescent="0.45">
      <c r="A44" s="17">
        <v>47</v>
      </c>
      <c r="B44" s="18"/>
      <c r="C44" s="19" t="s">
        <v>340</v>
      </c>
      <c r="D44" s="19" t="s">
        <v>341</v>
      </c>
      <c r="E44" s="19" t="s">
        <v>342</v>
      </c>
      <c r="F44" s="20">
        <v>17.957999999999998</v>
      </c>
      <c r="G44" s="18"/>
      <c r="H44" s="18"/>
      <c r="I44" s="21"/>
      <c r="J44" s="28"/>
      <c r="K44" s="28"/>
      <c r="L44" s="6"/>
      <c r="M44" s="6"/>
      <c r="N44" s="65" t="s">
        <v>52</v>
      </c>
      <c r="O44" s="69">
        <f t="shared" ref="O44:V44" si="2">SUM(O36:O43)</f>
        <v>168</v>
      </c>
      <c r="P44" s="69">
        <f t="shared" si="2"/>
        <v>168</v>
      </c>
      <c r="Q44" s="69">
        <f t="shared" si="2"/>
        <v>168</v>
      </c>
      <c r="R44" s="69">
        <f t="shared" si="2"/>
        <v>168</v>
      </c>
      <c r="S44" s="69">
        <f t="shared" si="2"/>
        <v>168</v>
      </c>
      <c r="T44" s="69">
        <f t="shared" si="2"/>
        <v>168</v>
      </c>
      <c r="U44" s="69">
        <f t="shared" si="2"/>
        <v>168</v>
      </c>
      <c r="V44" s="69">
        <f t="shared" si="2"/>
        <v>168</v>
      </c>
    </row>
    <row r="45" spans="1:22" x14ac:dyDescent="0.45">
      <c r="A45" s="17">
        <v>19</v>
      </c>
      <c r="B45" s="18"/>
      <c r="C45" s="17" t="s">
        <v>200</v>
      </c>
      <c r="D45" s="17" t="s">
        <v>201</v>
      </c>
      <c r="E45" s="17" t="s">
        <v>202</v>
      </c>
      <c r="F45" s="20">
        <v>17.959</v>
      </c>
      <c r="G45" s="18"/>
      <c r="H45" s="18"/>
      <c r="I45" s="21"/>
      <c r="J45" s="28"/>
      <c r="K45" s="28"/>
      <c r="L45" s="6"/>
      <c r="M45" s="6"/>
      <c r="N45" s="30"/>
      <c r="O45" s="30"/>
      <c r="P45" s="30"/>
      <c r="Q45" s="30"/>
      <c r="R45" s="30"/>
      <c r="S45" s="30"/>
      <c r="T45" s="30"/>
      <c r="U45" s="30"/>
      <c r="V45" s="30"/>
    </row>
    <row r="46" spans="1:22" x14ac:dyDescent="0.45">
      <c r="A46" s="17">
        <v>28</v>
      </c>
      <c r="B46" s="18"/>
      <c r="C46" s="187" t="s">
        <v>171</v>
      </c>
      <c r="D46" s="187" t="s">
        <v>172</v>
      </c>
      <c r="E46" s="187" t="s">
        <v>223</v>
      </c>
      <c r="F46" s="20">
        <v>17.986999999999998</v>
      </c>
      <c r="G46" s="18"/>
      <c r="H46" s="18"/>
      <c r="I46" s="21"/>
      <c r="J46" s="28"/>
      <c r="K46" s="28"/>
      <c r="L46" s="6"/>
      <c r="M46" s="6"/>
      <c r="N46" s="30"/>
      <c r="O46" s="30"/>
      <c r="P46" s="30"/>
      <c r="Q46" s="30"/>
      <c r="R46" s="30"/>
      <c r="S46" s="30"/>
      <c r="T46" s="30"/>
      <c r="U46" s="30"/>
      <c r="V46" s="30"/>
    </row>
    <row r="47" spans="1:22" x14ac:dyDescent="0.45">
      <c r="A47" s="17">
        <v>66</v>
      </c>
      <c r="B47" s="18"/>
      <c r="C47" s="19" t="s">
        <v>383</v>
      </c>
      <c r="D47" s="19" t="s">
        <v>381</v>
      </c>
      <c r="E47" s="19" t="s">
        <v>384</v>
      </c>
      <c r="F47" s="20">
        <v>18.003</v>
      </c>
      <c r="G47" s="18"/>
      <c r="H47" s="18"/>
      <c r="I47" s="21"/>
      <c r="J47" s="28"/>
      <c r="K47" s="28"/>
      <c r="L47" s="6"/>
      <c r="M47" s="6"/>
      <c r="N47" s="73" t="s">
        <v>55</v>
      </c>
      <c r="O47" s="43"/>
      <c r="P47" s="43"/>
      <c r="Q47" s="43"/>
      <c r="R47" s="43"/>
      <c r="S47" s="43"/>
      <c r="T47" s="43"/>
      <c r="U47" s="43"/>
      <c r="V47" s="43"/>
    </row>
    <row r="48" spans="1:22" x14ac:dyDescent="0.45">
      <c r="A48" s="17">
        <v>73</v>
      </c>
      <c r="B48" s="17"/>
      <c r="C48" s="19" t="s">
        <v>474</v>
      </c>
      <c r="D48" s="19" t="s">
        <v>475</v>
      </c>
      <c r="E48" s="19" t="s">
        <v>476</v>
      </c>
      <c r="F48" s="20">
        <v>18.016999999999999</v>
      </c>
      <c r="G48" s="18"/>
      <c r="H48" s="18"/>
      <c r="I48" s="21"/>
      <c r="J48" s="28"/>
      <c r="K48" s="28"/>
      <c r="L48" s="6"/>
      <c r="M48" s="6"/>
      <c r="N48" s="74" t="s">
        <v>35</v>
      </c>
      <c r="O48" s="75" t="s">
        <v>36</v>
      </c>
      <c r="P48" s="75" t="s">
        <v>37</v>
      </c>
      <c r="Q48" s="75" t="s">
        <v>38</v>
      </c>
      <c r="R48" s="75" t="s">
        <v>39</v>
      </c>
      <c r="S48" s="75" t="s">
        <v>40</v>
      </c>
      <c r="T48" s="75" t="s">
        <v>41</v>
      </c>
      <c r="U48" s="75" t="s">
        <v>42</v>
      </c>
      <c r="V48" s="75" t="s">
        <v>43</v>
      </c>
    </row>
    <row r="49" spans="1:22" x14ac:dyDescent="0.45">
      <c r="A49" s="17">
        <v>29</v>
      </c>
      <c r="B49" s="18"/>
      <c r="C49" s="19" t="s">
        <v>224</v>
      </c>
      <c r="D49" s="19" t="s">
        <v>201</v>
      </c>
      <c r="E49" s="19" t="s">
        <v>225</v>
      </c>
      <c r="F49" s="20">
        <v>18.059000000000001</v>
      </c>
      <c r="G49" s="18"/>
      <c r="H49" s="18"/>
      <c r="I49" s="21"/>
      <c r="J49" s="28"/>
      <c r="K49" s="28"/>
      <c r="L49" s="6"/>
      <c r="M49" s="6"/>
      <c r="N49" s="76" t="s">
        <v>44</v>
      </c>
      <c r="O49" s="77">
        <f>W5</f>
        <v>84</v>
      </c>
      <c r="P49" s="78">
        <f>W5*0.6</f>
        <v>50.4</v>
      </c>
      <c r="Q49" s="77">
        <f>W5*0.5</f>
        <v>42</v>
      </c>
      <c r="R49" s="77">
        <f>W5*0.4</f>
        <v>33.6</v>
      </c>
      <c r="S49" s="77">
        <f>W5*0.3</f>
        <v>25.2</v>
      </c>
      <c r="T49" s="77">
        <f>W5*0.28</f>
        <v>23.520000000000003</v>
      </c>
      <c r="U49" s="77">
        <f>W5*0.27</f>
        <v>22.68</v>
      </c>
      <c r="V49" s="77">
        <f>W5*0.24</f>
        <v>20.16</v>
      </c>
    </row>
    <row r="50" spans="1:22" x14ac:dyDescent="0.45">
      <c r="A50" s="17">
        <v>16</v>
      </c>
      <c r="B50" s="18"/>
      <c r="C50" s="19" t="s">
        <v>195</v>
      </c>
      <c r="D50" s="19" t="s">
        <v>196</v>
      </c>
      <c r="E50" s="19" t="s">
        <v>197</v>
      </c>
      <c r="F50" s="20">
        <v>18.126999999999999</v>
      </c>
      <c r="G50" s="18"/>
      <c r="H50" s="18"/>
      <c r="I50" s="21"/>
      <c r="J50" s="28"/>
      <c r="K50" s="28"/>
      <c r="L50" s="6"/>
      <c r="M50" s="6"/>
      <c r="N50" s="76" t="s">
        <v>45</v>
      </c>
      <c r="O50" s="77"/>
      <c r="P50" s="77">
        <f>W5*0.4</f>
        <v>33.6</v>
      </c>
      <c r="Q50" s="77">
        <f>W5*0.3</f>
        <v>25.2</v>
      </c>
      <c r="R50" s="77">
        <f>W5*0.3</f>
        <v>25.2</v>
      </c>
      <c r="S50" s="77">
        <f>W5*0.25</f>
        <v>21</v>
      </c>
      <c r="T50" s="77">
        <f>W5*0.22</f>
        <v>18.48</v>
      </c>
      <c r="U50" s="77">
        <f>W5*0.2</f>
        <v>16.8</v>
      </c>
      <c r="V50" s="77">
        <f>W5*0.18</f>
        <v>15.12</v>
      </c>
    </row>
    <row r="51" spans="1:22" x14ac:dyDescent="0.45">
      <c r="A51" s="17">
        <v>43</v>
      </c>
      <c r="B51" s="18"/>
      <c r="C51" s="19" t="s">
        <v>327</v>
      </c>
      <c r="D51" s="19" t="s">
        <v>324</v>
      </c>
      <c r="E51" s="19" t="s">
        <v>328</v>
      </c>
      <c r="F51" s="20">
        <v>18.170999999999999</v>
      </c>
      <c r="G51" s="18"/>
      <c r="H51" s="18"/>
      <c r="I51" s="21"/>
      <c r="J51" s="28"/>
      <c r="K51" s="28"/>
      <c r="L51" s="6"/>
      <c r="M51" s="6"/>
      <c r="N51" s="76" t="s">
        <v>46</v>
      </c>
      <c r="O51" s="77"/>
      <c r="P51" s="77"/>
      <c r="Q51" s="77">
        <f>W5*0.2</f>
        <v>16.8</v>
      </c>
      <c r="R51" s="77">
        <f>W5*0.2</f>
        <v>16.8</v>
      </c>
      <c r="S51" s="77">
        <f>W5*0.2</f>
        <v>16.8</v>
      </c>
      <c r="T51" s="77">
        <f>W5*0.18</f>
        <v>15.12</v>
      </c>
      <c r="U51" s="77">
        <f>W5*0.16</f>
        <v>13.44</v>
      </c>
      <c r="V51" s="77">
        <f>W5*0.15</f>
        <v>12.6</v>
      </c>
    </row>
    <row r="52" spans="1:22" x14ac:dyDescent="0.45">
      <c r="A52" s="17">
        <v>58</v>
      </c>
      <c r="B52" s="18"/>
      <c r="C52" s="19" t="s">
        <v>360</v>
      </c>
      <c r="D52" s="19" t="s">
        <v>363</v>
      </c>
      <c r="E52" s="19" t="s">
        <v>362</v>
      </c>
      <c r="F52" s="20">
        <v>18.193999999999999</v>
      </c>
      <c r="G52" s="18"/>
      <c r="H52" s="18"/>
      <c r="I52" s="21"/>
      <c r="J52" s="28"/>
      <c r="K52" s="28"/>
      <c r="L52" s="6"/>
      <c r="M52" s="6"/>
      <c r="N52" s="76" t="s">
        <v>47</v>
      </c>
      <c r="O52" s="77"/>
      <c r="P52" s="77"/>
      <c r="Q52" s="77"/>
      <c r="R52" s="77">
        <f>W5*0.1</f>
        <v>8.4</v>
      </c>
      <c r="S52" s="77">
        <f>W5*0.15</f>
        <v>12.6</v>
      </c>
      <c r="T52" s="77">
        <f>W5*0.14</f>
        <v>11.760000000000002</v>
      </c>
      <c r="U52" s="77">
        <f>W5*0.12</f>
        <v>10.08</v>
      </c>
      <c r="V52" s="77">
        <f>W5*0.12</f>
        <v>10.08</v>
      </c>
    </row>
    <row r="53" spans="1:22" x14ac:dyDescent="0.45">
      <c r="A53" s="17">
        <v>48</v>
      </c>
      <c r="B53" s="18"/>
      <c r="C53" s="17" t="s">
        <v>329</v>
      </c>
      <c r="D53" s="17"/>
      <c r="E53" s="17" t="s">
        <v>330</v>
      </c>
      <c r="F53" s="20">
        <v>18.225999999999999</v>
      </c>
      <c r="G53" s="18"/>
      <c r="H53" s="18"/>
      <c r="I53" s="21"/>
      <c r="J53" s="28"/>
      <c r="K53" s="28"/>
      <c r="L53" s="6"/>
      <c r="M53" s="6"/>
      <c r="N53" s="76" t="s">
        <v>48</v>
      </c>
      <c r="O53" s="77"/>
      <c r="P53" s="77"/>
      <c r="Q53" s="77"/>
      <c r="R53" s="77"/>
      <c r="S53" s="77">
        <f>W5*0.1</f>
        <v>8.4</v>
      </c>
      <c r="T53" s="77">
        <f>W5*0.1</f>
        <v>8.4</v>
      </c>
      <c r="U53" s="77">
        <f>W5*0.1</f>
        <v>8.4</v>
      </c>
      <c r="V53" s="77">
        <f>W5*0.1</f>
        <v>8.4</v>
      </c>
    </row>
    <row r="54" spans="1:22" x14ac:dyDescent="0.45">
      <c r="A54" s="17">
        <v>54</v>
      </c>
      <c r="B54" s="18"/>
      <c r="C54" s="19" t="s">
        <v>335</v>
      </c>
      <c r="D54" s="19" t="s">
        <v>332</v>
      </c>
      <c r="E54" s="19" t="s">
        <v>336</v>
      </c>
      <c r="F54" s="20">
        <v>18.291</v>
      </c>
      <c r="G54" s="18"/>
      <c r="H54" s="18"/>
      <c r="I54" s="21"/>
      <c r="J54" s="28"/>
      <c r="K54" s="28"/>
      <c r="L54" s="6"/>
      <c r="M54" s="6"/>
      <c r="N54" s="76" t="s">
        <v>49</v>
      </c>
      <c r="O54" s="77"/>
      <c r="P54" s="77"/>
      <c r="Q54" s="77"/>
      <c r="R54" s="77"/>
      <c r="S54" s="77"/>
      <c r="T54" s="77">
        <f>W5*0.08</f>
        <v>6.72</v>
      </c>
      <c r="U54" s="77">
        <f>W5*0.08</f>
        <v>6.72</v>
      </c>
      <c r="V54" s="77">
        <f>W5*0.08</f>
        <v>6.72</v>
      </c>
    </row>
    <row r="55" spans="1:22" x14ac:dyDescent="0.45">
      <c r="A55" s="17">
        <v>17</v>
      </c>
      <c r="B55" s="18"/>
      <c r="C55" s="19" t="s">
        <v>505</v>
      </c>
      <c r="D55" s="19" t="s">
        <v>461</v>
      </c>
      <c r="E55" s="19" t="s">
        <v>504</v>
      </c>
      <c r="F55" s="20">
        <v>18.417999999999999</v>
      </c>
      <c r="G55" s="18"/>
      <c r="H55" s="18"/>
      <c r="I55" s="21"/>
      <c r="J55" s="28"/>
      <c r="K55" s="28"/>
      <c r="L55" s="6"/>
      <c r="M55" s="6"/>
      <c r="N55" s="76" t="s">
        <v>50</v>
      </c>
      <c r="O55" s="77"/>
      <c r="P55" s="77"/>
      <c r="Q55" s="77"/>
      <c r="R55" s="77"/>
      <c r="S55" s="77"/>
      <c r="T55" s="77"/>
      <c r="U55" s="77">
        <f>W5*0.07</f>
        <v>5.8800000000000008</v>
      </c>
      <c r="V55" s="77">
        <f>W5*0.07</f>
        <v>5.8800000000000008</v>
      </c>
    </row>
    <row r="56" spans="1:22" x14ac:dyDescent="0.45">
      <c r="A56" s="17">
        <v>32</v>
      </c>
      <c r="B56" s="17"/>
      <c r="C56" s="19" t="s">
        <v>232</v>
      </c>
      <c r="D56" s="19" t="s">
        <v>233</v>
      </c>
      <c r="E56" s="19" t="s">
        <v>234</v>
      </c>
      <c r="F56" s="20">
        <v>18.417999999999999</v>
      </c>
      <c r="G56" s="18"/>
      <c r="H56" s="18"/>
      <c r="I56" s="21"/>
      <c r="J56" s="28"/>
      <c r="K56" s="28"/>
      <c r="L56" s="6"/>
      <c r="M56" s="6"/>
      <c r="N56" s="79" t="s">
        <v>51</v>
      </c>
      <c r="O56" s="80"/>
      <c r="P56" s="80"/>
      <c r="Q56" s="80"/>
      <c r="R56" s="80"/>
      <c r="S56" s="80"/>
      <c r="T56" s="80"/>
      <c r="U56" s="80"/>
      <c r="V56" s="80">
        <f>W5*0.06</f>
        <v>5.04</v>
      </c>
    </row>
    <row r="57" spans="1:22" x14ac:dyDescent="0.45">
      <c r="A57" s="17">
        <v>18</v>
      </c>
      <c r="B57" s="18"/>
      <c r="C57" s="19" t="s">
        <v>198</v>
      </c>
      <c r="D57" s="19" t="s">
        <v>181</v>
      </c>
      <c r="E57" s="19" t="s">
        <v>199</v>
      </c>
      <c r="F57" s="20">
        <v>18.489000000000001</v>
      </c>
      <c r="G57" s="18"/>
      <c r="H57" s="18"/>
      <c r="I57" s="21"/>
      <c r="J57" s="28"/>
      <c r="K57" s="28"/>
      <c r="L57" s="6"/>
      <c r="M57" s="6"/>
      <c r="N57" s="73" t="s">
        <v>52</v>
      </c>
      <c r="O57" s="77">
        <f t="shared" ref="O57:V57" si="3">SUM(O49:O56)</f>
        <v>84</v>
      </c>
      <c r="P57" s="77">
        <f t="shared" si="3"/>
        <v>84</v>
      </c>
      <c r="Q57" s="77">
        <f t="shared" si="3"/>
        <v>84</v>
      </c>
      <c r="R57" s="77">
        <f t="shared" si="3"/>
        <v>84</v>
      </c>
      <c r="S57" s="77">
        <f t="shared" si="3"/>
        <v>84</v>
      </c>
      <c r="T57" s="77">
        <f t="shared" si="3"/>
        <v>84</v>
      </c>
      <c r="U57" s="77">
        <f t="shared" si="3"/>
        <v>84</v>
      </c>
      <c r="V57" s="77">
        <f t="shared" si="3"/>
        <v>84</v>
      </c>
    </row>
    <row r="58" spans="1:22" x14ac:dyDescent="0.45">
      <c r="A58" s="17">
        <v>63</v>
      </c>
      <c r="B58" s="17"/>
      <c r="C58" s="19" t="s">
        <v>377</v>
      </c>
      <c r="D58" s="19" t="s">
        <v>378</v>
      </c>
      <c r="E58" s="19" t="s">
        <v>379</v>
      </c>
      <c r="F58" s="20">
        <v>18.503</v>
      </c>
      <c r="G58" s="18"/>
      <c r="H58" s="18"/>
      <c r="I58" s="21"/>
      <c r="J58" s="28"/>
      <c r="K58" s="28"/>
      <c r="L58" s="6"/>
      <c r="M58" s="6"/>
      <c r="N58" s="6"/>
    </row>
    <row r="59" spans="1:22" x14ac:dyDescent="0.45">
      <c r="A59" s="17">
        <v>24</v>
      </c>
      <c r="B59" s="17"/>
      <c r="C59" s="17" t="s">
        <v>213</v>
      </c>
      <c r="D59" s="17" t="s">
        <v>214</v>
      </c>
      <c r="E59" s="17" t="s">
        <v>215</v>
      </c>
      <c r="F59" s="20">
        <v>18.559999999999999</v>
      </c>
      <c r="G59" s="18"/>
      <c r="H59" s="18"/>
      <c r="I59" s="21"/>
      <c r="J59" s="28"/>
      <c r="K59" s="28"/>
      <c r="L59" s="6"/>
      <c r="M59" s="6"/>
      <c r="N59" s="6"/>
    </row>
    <row r="60" spans="1:22" x14ac:dyDescent="0.45">
      <c r="A60" s="17">
        <v>80</v>
      </c>
      <c r="B60" s="17"/>
      <c r="C60" s="17" t="s">
        <v>547</v>
      </c>
      <c r="D60" s="17" t="s">
        <v>544</v>
      </c>
      <c r="E60" s="17" t="s">
        <v>548</v>
      </c>
      <c r="F60" s="20">
        <v>18.675999999999998</v>
      </c>
      <c r="G60" s="18"/>
      <c r="H60" s="18"/>
      <c r="I60" s="21"/>
      <c r="J60" s="28"/>
      <c r="K60" s="28"/>
      <c r="L60" s="6"/>
      <c r="M60" s="6"/>
      <c r="N60" s="6"/>
    </row>
    <row r="61" spans="1:22" x14ac:dyDescent="0.45">
      <c r="A61" s="17">
        <v>59</v>
      </c>
      <c r="B61" s="18"/>
      <c r="C61" s="19" t="s">
        <v>371</v>
      </c>
      <c r="D61" s="19" t="s">
        <v>372</v>
      </c>
      <c r="E61" s="19" t="s">
        <v>373</v>
      </c>
      <c r="F61" s="20">
        <v>18.713999999999999</v>
      </c>
      <c r="G61" s="18"/>
      <c r="H61" s="18"/>
      <c r="I61" s="21"/>
      <c r="J61" s="28"/>
      <c r="K61" s="28"/>
      <c r="L61" s="6"/>
      <c r="M61" s="6"/>
      <c r="N61" s="6"/>
    </row>
    <row r="62" spans="1:22" x14ac:dyDescent="0.45">
      <c r="A62" s="17">
        <v>13</v>
      </c>
      <c r="B62" s="17"/>
      <c r="C62" s="19" t="s">
        <v>186</v>
      </c>
      <c r="D62" s="19" t="s">
        <v>187</v>
      </c>
      <c r="E62" s="19" t="s">
        <v>188</v>
      </c>
      <c r="F62" s="20">
        <v>18.751999999999999</v>
      </c>
      <c r="G62" s="18"/>
      <c r="H62" s="18"/>
      <c r="I62" s="21"/>
      <c r="J62" s="28"/>
      <c r="K62" s="28"/>
      <c r="L62" s="6"/>
      <c r="M62" s="6"/>
      <c r="N62" s="6"/>
    </row>
    <row r="63" spans="1:22" x14ac:dyDescent="0.45">
      <c r="A63" s="17">
        <v>77</v>
      </c>
      <c r="B63" s="17"/>
      <c r="C63" s="17" t="s">
        <v>534</v>
      </c>
      <c r="D63" s="17" t="s">
        <v>535</v>
      </c>
      <c r="E63" s="17" t="s">
        <v>536</v>
      </c>
      <c r="F63" s="20">
        <v>18.876000000000001</v>
      </c>
      <c r="G63" s="18"/>
      <c r="H63" s="18"/>
      <c r="I63" s="21"/>
      <c r="J63" s="28"/>
      <c r="K63" s="28"/>
      <c r="L63" s="6"/>
      <c r="M63" s="6"/>
      <c r="N63" s="6"/>
    </row>
    <row r="64" spans="1:22" x14ac:dyDescent="0.45">
      <c r="A64" s="17">
        <v>3</v>
      </c>
      <c r="B64" s="18"/>
      <c r="C64" s="19" t="s">
        <v>156</v>
      </c>
      <c r="D64" s="19" t="s">
        <v>157</v>
      </c>
      <c r="E64" s="19" t="s">
        <v>158</v>
      </c>
      <c r="F64" s="20">
        <v>18.917000000000002</v>
      </c>
      <c r="G64" s="18"/>
      <c r="H64" s="18"/>
      <c r="I64" s="21"/>
      <c r="J64" s="28"/>
      <c r="K64" s="28"/>
      <c r="L64" s="6"/>
      <c r="M64" s="6"/>
      <c r="N64" s="6"/>
    </row>
    <row r="65" spans="1:14" x14ac:dyDescent="0.45">
      <c r="A65" s="17">
        <v>78</v>
      </c>
      <c r="B65" s="17"/>
      <c r="C65" s="17" t="s">
        <v>552</v>
      </c>
      <c r="D65" s="17" t="s">
        <v>210</v>
      </c>
      <c r="E65" s="17" t="s">
        <v>553</v>
      </c>
      <c r="F65" s="20">
        <v>18.952000000000002</v>
      </c>
      <c r="G65" s="18"/>
      <c r="H65" s="18"/>
      <c r="I65" s="21"/>
      <c r="J65" s="28"/>
      <c r="K65" s="28"/>
      <c r="L65" s="6"/>
      <c r="M65" s="6"/>
      <c r="N65" s="6"/>
    </row>
    <row r="66" spans="1:14" x14ac:dyDescent="0.45">
      <c r="A66" s="17">
        <v>45</v>
      </c>
      <c r="B66" s="18"/>
      <c r="C66" s="19" t="s">
        <v>445</v>
      </c>
      <c r="D66" s="19" t="s">
        <v>446</v>
      </c>
      <c r="E66" s="19" t="s">
        <v>448</v>
      </c>
      <c r="F66" s="20">
        <v>18.963999999999999</v>
      </c>
      <c r="G66" s="18"/>
      <c r="H66" s="18"/>
      <c r="I66" s="21"/>
      <c r="J66" s="28"/>
      <c r="K66" s="28"/>
      <c r="L66" s="6"/>
      <c r="M66" s="6"/>
      <c r="N66" s="6"/>
    </row>
    <row r="67" spans="1:14" x14ac:dyDescent="0.45">
      <c r="A67" s="17">
        <v>74</v>
      </c>
      <c r="B67" s="17"/>
      <c r="C67" s="17" t="s">
        <v>508</v>
      </c>
      <c r="D67" s="17" t="s">
        <v>509</v>
      </c>
      <c r="E67" s="17" t="s">
        <v>510</v>
      </c>
      <c r="F67" s="20">
        <v>18.975000000000001</v>
      </c>
      <c r="G67" s="18"/>
      <c r="H67" s="18"/>
      <c r="I67" s="21"/>
      <c r="J67" s="28"/>
      <c r="K67" s="28"/>
      <c r="L67" s="6"/>
      <c r="M67" s="6"/>
      <c r="N67" s="6"/>
    </row>
    <row r="68" spans="1:14" x14ac:dyDescent="0.45">
      <c r="A68" s="17">
        <v>8</v>
      </c>
      <c r="B68" s="18"/>
      <c r="C68" s="187" t="s">
        <v>171</v>
      </c>
      <c r="D68" s="187" t="s">
        <v>172</v>
      </c>
      <c r="E68" s="187" t="s">
        <v>173</v>
      </c>
      <c r="F68" s="20">
        <v>18.988</v>
      </c>
      <c r="G68" s="18"/>
      <c r="H68" s="18"/>
      <c r="I68" s="21"/>
      <c r="J68" s="28"/>
      <c r="K68" s="28"/>
      <c r="L68" s="6"/>
      <c r="M68" s="6"/>
      <c r="N68" s="6"/>
    </row>
    <row r="69" spans="1:14" x14ac:dyDescent="0.45">
      <c r="A69" s="17">
        <v>72</v>
      </c>
      <c r="B69" s="17"/>
      <c r="C69" s="17" t="s">
        <v>469</v>
      </c>
      <c r="D69" s="17" t="s">
        <v>470</v>
      </c>
      <c r="E69" s="17" t="s">
        <v>471</v>
      </c>
      <c r="F69" s="20">
        <v>19.158000000000001</v>
      </c>
      <c r="G69" s="18"/>
      <c r="H69" s="18"/>
      <c r="I69" s="21"/>
      <c r="J69" s="28"/>
      <c r="K69" s="28"/>
      <c r="L69" s="6"/>
      <c r="M69" s="6"/>
      <c r="N69" s="6"/>
    </row>
    <row r="70" spans="1:14" x14ac:dyDescent="0.45">
      <c r="A70" s="17">
        <v>21</v>
      </c>
      <c r="B70" s="18"/>
      <c r="C70" s="19" t="s">
        <v>206</v>
      </c>
      <c r="D70" s="19" t="s">
        <v>207</v>
      </c>
      <c r="E70" s="19" t="s">
        <v>208</v>
      </c>
      <c r="F70" s="20">
        <v>19.292999999999999</v>
      </c>
      <c r="G70" s="18"/>
      <c r="H70" s="18"/>
      <c r="I70" s="21"/>
      <c r="J70" s="28"/>
      <c r="K70" s="28"/>
      <c r="L70" s="6"/>
      <c r="M70" s="6"/>
      <c r="N70" s="6"/>
    </row>
    <row r="71" spans="1:14" x14ac:dyDescent="0.45">
      <c r="A71" s="17">
        <v>76</v>
      </c>
      <c r="B71" s="17"/>
      <c r="C71" s="19" t="s">
        <v>526</v>
      </c>
      <c r="D71" s="19" t="s">
        <v>527</v>
      </c>
      <c r="E71" s="19" t="s">
        <v>528</v>
      </c>
      <c r="F71" s="20">
        <v>19.364999999999998</v>
      </c>
      <c r="G71" s="18"/>
      <c r="H71" s="18"/>
      <c r="I71" s="21"/>
      <c r="J71" s="28"/>
      <c r="K71" s="28"/>
      <c r="L71" s="6"/>
      <c r="M71" s="6"/>
      <c r="N71" s="6"/>
    </row>
    <row r="72" spans="1:14" x14ac:dyDescent="0.45">
      <c r="A72" s="17">
        <v>12</v>
      </c>
      <c r="B72" s="18"/>
      <c r="C72" s="19" t="s">
        <v>183</v>
      </c>
      <c r="D72" s="19" t="s">
        <v>184</v>
      </c>
      <c r="E72" s="19" t="s">
        <v>185</v>
      </c>
      <c r="F72" s="20">
        <v>19.478000000000002</v>
      </c>
      <c r="G72" s="18"/>
      <c r="H72" s="18"/>
      <c r="I72" s="21"/>
      <c r="J72" s="28"/>
      <c r="K72" s="28"/>
      <c r="L72" s="6"/>
      <c r="M72" s="6"/>
      <c r="N72" s="6"/>
    </row>
    <row r="73" spans="1:14" x14ac:dyDescent="0.45">
      <c r="A73" s="17">
        <v>7</v>
      </c>
      <c r="B73" s="17"/>
      <c r="C73" s="17" t="s">
        <v>168</v>
      </c>
      <c r="D73" s="17" t="s">
        <v>169</v>
      </c>
      <c r="E73" s="17" t="s">
        <v>170</v>
      </c>
      <c r="F73" s="20">
        <v>19.646000000000001</v>
      </c>
      <c r="G73" s="18"/>
      <c r="H73" s="18"/>
      <c r="I73" s="21"/>
      <c r="J73" s="28"/>
      <c r="K73" s="28"/>
      <c r="L73" s="6"/>
      <c r="M73" s="6"/>
      <c r="N73" s="6"/>
    </row>
    <row r="74" spans="1:14" x14ac:dyDescent="0.45">
      <c r="A74" s="17">
        <v>50</v>
      </c>
      <c r="B74" s="18"/>
      <c r="C74" s="19" t="s">
        <v>331</v>
      </c>
      <c r="D74" s="19" t="s">
        <v>332</v>
      </c>
      <c r="E74" s="19" t="s">
        <v>333</v>
      </c>
      <c r="F74" s="20">
        <v>20.079999999999998</v>
      </c>
      <c r="G74" s="18"/>
      <c r="H74" s="18"/>
      <c r="I74" s="21"/>
      <c r="J74" s="28"/>
      <c r="K74" s="28"/>
      <c r="L74" s="6"/>
      <c r="M74" s="6"/>
      <c r="N74" s="6"/>
    </row>
    <row r="75" spans="1:14" x14ac:dyDescent="0.45">
      <c r="A75" s="17">
        <v>22</v>
      </c>
      <c r="B75" s="17"/>
      <c r="C75" s="19" t="s">
        <v>209</v>
      </c>
      <c r="D75" s="19" t="s">
        <v>210</v>
      </c>
      <c r="E75" s="19" t="s">
        <v>211</v>
      </c>
      <c r="F75" s="20">
        <v>20.184999999999999</v>
      </c>
      <c r="G75" s="18"/>
      <c r="H75" s="18"/>
      <c r="I75" s="21"/>
      <c r="J75" s="28"/>
      <c r="K75" s="28"/>
      <c r="L75" s="6"/>
      <c r="M75" s="6"/>
      <c r="N75" s="6"/>
    </row>
    <row r="76" spans="1:14" x14ac:dyDescent="0.45">
      <c r="A76" s="17">
        <v>67</v>
      </c>
      <c r="B76" s="18"/>
      <c r="C76" s="19" t="s">
        <v>436</v>
      </c>
      <c r="D76" s="19" t="s">
        <v>437</v>
      </c>
      <c r="E76" s="19" t="s">
        <v>435</v>
      </c>
      <c r="F76" s="20">
        <v>23.318999999999999</v>
      </c>
      <c r="G76" s="18"/>
      <c r="H76" s="18"/>
      <c r="I76" s="21"/>
      <c r="J76" s="28"/>
      <c r="K76" s="28"/>
      <c r="L76" s="6"/>
      <c r="M76" s="6"/>
      <c r="N76" s="6"/>
    </row>
    <row r="77" spans="1:14" x14ac:dyDescent="0.45">
      <c r="A77" s="17">
        <v>15</v>
      </c>
      <c r="B77" s="18"/>
      <c r="C77" s="17" t="s">
        <v>192</v>
      </c>
      <c r="D77" s="17" t="s">
        <v>193</v>
      </c>
      <c r="E77" s="17" t="s">
        <v>194</v>
      </c>
      <c r="F77" s="20">
        <v>23.780999999999999</v>
      </c>
      <c r="G77" s="18"/>
      <c r="H77" s="18"/>
      <c r="I77" s="21"/>
      <c r="J77" s="28"/>
      <c r="K77" s="28"/>
      <c r="L77" s="6"/>
      <c r="M77" s="6"/>
      <c r="N77" s="6"/>
    </row>
    <row r="78" spans="1:14" x14ac:dyDescent="0.45">
      <c r="A78" s="17">
        <v>34</v>
      </c>
      <c r="B78" s="18"/>
      <c r="C78" s="187" t="s">
        <v>174</v>
      </c>
      <c r="D78" s="187" t="s">
        <v>175</v>
      </c>
      <c r="E78" s="187" t="s">
        <v>238</v>
      </c>
      <c r="F78" s="20">
        <v>24.291</v>
      </c>
      <c r="G78" s="18"/>
      <c r="H78" s="18"/>
      <c r="I78" s="21"/>
      <c r="J78" s="28"/>
      <c r="K78" s="28"/>
      <c r="L78" s="6"/>
      <c r="M78" s="6"/>
      <c r="N78" s="6"/>
    </row>
    <row r="79" spans="1:14" x14ac:dyDescent="0.45">
      <c r="A79" s="17">
        <v>55</v>
      </c>
      <c r="B79" s="18"/>
      <c r="C79" s="19" t="s">
        <v>364</v>
      </c>
      <c r="D79" s="19" t="s">
        <v>365</v>
      </c>
      <c r="E79" s="19" t="s">
        <v>367</v>
      </c>
      <c r="F79" s="20">
        <v>717.75699999999995</v>
      </c>
      <c r="G79" s="18"/>
      <c r="H79" s="18"/>
      <c r="I79" s="21"/>
      <c r="J79" s="28"/>
      <c r="K79" s="28"/>
      <c r="L79" s="6"/>
      <c r="M79" s="6"/>
      <c r="N79" s="6"/>
    </row>
    <row r="80" spans="1:14" x14ac:dyDescent="0.45">
      <c r="A80" s="17">
        <v>71</v>
      </c>
      <c r="B80" s="17"/>
      <c r="C80" s="187" t="s">
        <v>239</v>
      </c>
      <c r="D80" s="187" t="s">
        <v>389</v>
      </c>
      <c r="E80" s="187" t="s">
        <v>449</v>
      </c>
      <c r="F80" s="20">
        <v>722.68600000000004</v>
      </c>
      <c r="G80" s="18"/>
      <c r="H80" s="18"/>
      <c r="I80" s="21"/>
      <c r="J80" s="28"/>
      <c r="K80" s="28"/>
      <c r="L80" s="6"/>
      <c r="M80" s="6"/>
      <c r="N80" s="6"/>
    </row>
    <row r="81" spans="1:14" x14ac:dyDescent="0.45">
      <c r="A81" s="17">
        <v>30</v>
      </c>
      <c r="B81" s="18"/>
      <c r="C81" s="19" t="s">
        <v>226</v>
      </c>
      <c r="D81" s="19" t="s">
        <v>227</v>
      </c>
      <c r="E81" s="19" t="s">
        <v>228</v>
      </c>
      <c r="F81" s="20">
        <v>799.99900000000002</v>
      </c>
      <c r="G81" s="18"/>
      <c r="H81" s="18"/>
      <c r="I81" s="21"/>
      <c r="J81" s="28"/>
      <c r="K81" s="28"/>
      <c r="L81" s="6"/>
      <c r="M81" s="6"/>
      <c r="N81" s="6"/>
    </row>
    <row r="82" spans="1:14" x14ac:dyDescent="0.45">
      <c r="A82" s="17">
        <v>2</v>
      </c>
      <c r="B82" s="17"/>
      <c r="C82" s="19" t="s">
        <v>153</v>
      </c>
      <c r="D82" s="19" t="s">
        <v>154</v>
      </c>
      <c r="E82" s="19" t="s">
        <v>155</v>
      </c>
      <c r="F82" s="20">
        <v>7717.1289999999999</v>
      </c>
      <c r="G82" s="18"/>
      <c r="H82" s="18"/>
      <c r="I82" s="21"/>
      <c r="J82" s="28"/>
      <c r="K82" s="28"/>
      <c r="L82" s="6"/>
      <c r="M82" s="6"/>
      <c r="N82" s="6"/>
    </row>
    <row r="83" spans="1:14" x14ac:dyDescent="0.45">
      <c r="A83" s="17">
        <v>37</v>
      </c>
      <c r="B83" s="18"/>
      <c r="C83" s="19" t="s">
        <v>220</v>
      </c>
      <c r="D83" s="19" t="s">
        <v>244</v>
      </c>
      <c r="E83" s="19" t="s">
        <v>245</v>
      </c>
      <c r="F83" s="20">
        <v>7779.9989999999998</v>
      </c>
      <c r="G83" s="18"/>
      <c r="H83" s="18"/>
      <c r="I83" s="21"/>
      <c r="J83" s="28"/>
      <c r="K83" s="28"/>
      <c r="L83" s="6"/>
      <c r="M83" s="6"/>
      <c r="N83" s="6"/>
    </row>
    <row r="84" spans="1:14" x14ac:dyDescent="0.45">
      <c r="A84" s="17">
        <v>35</v>
      </c>
      <c r="B84" s="18"/>
      <c r="C84" s="19" t="s">
        <v>239</v>
      </c>
      <c r="D84" s="19" t="s">
        <v>240</v>
      </c>
      <c r="E84" s="19" t="s">
        <v>241</v>
      </c>
      <c r="F84" s="20" t="s">
        <v>556</v>
      </c>
      <c r="G84" s="18"/>
      <c r="H84" s="18"/>
      <c r="I84" s="21"/>
      <c r="J84" s="28"/>
      <c r="K84" s="28"/>
      <c r="L84" s="6"/>
      <c r="M84" s="6"/>
      <c r="N84" s="6"/>
    </row>
    <row r="85" spans="1:14" x14ac:dyDescent="0.45">
      <c r="A85" s="17">
        <v>81</v>
      </c>
      <c r="B85" s="17"/>
      <c r="C85" s="17"/>
      <c r="D85" s="17"/>
      <c r="E85" s="17"/>
      <c r="F85" s="20"/>
      <c r="G85" s="18"/>
      <c r="H85" s="18"/>
      <c r="I85" s="21"/>
      <c r="J85" s="28"/>
      <c r="K85" s="28"/>
      <c r="L85" s="6"/>
      <c r="M85" s="6"/>
      <c r="N85" s="6"/>
    </row>
    <row r="86" spans="1:14" x14ac:dyDescent="0.45">
      <c r="A86" s="17">
        <v>82</v>
      </c>
      <c r="B86" s="17"/>
      <c r="C86" s="17"/>
      <c r="D86" s="17"/>
      <c r="E86" s="17"/>
      <c r="F86" s="20"/>
      <c r="G86" s="18"/>
      <c r="H86" s="18"/>
      <c r="I86" s="21"/>
      <c r="J86" s="28"/>
      <c r="K86" s="28"/>
      <c r="L86" s="6"/>
      <c r="M86" s="6"/>
      <c r="N86" s="6"/>
    </row>
    <row r="87" spans="1:14" x14ac:dyDescent="0.45">
      <c r="A87" s="17">
        <v>83</v>
      </c>
      <c r="B87" s="17"/>
      <c r="C87" s="17"/>
      <c r="D87" s="17"/>
      <c r="E87" s="17"/>
      <c r="F87" s="20"/>
      <c r="G87" s="18"/>
      <c r="H87" s="18"/>
      <c r="I87" s="21"/>
      <c r="J87" s="28"/>
      <c r="K87" s="28"/>
      <c r="L87" s="6"/>
      <c r="M87" s="6"/>
      <c r="N87" s="6"/>
    </row>
    <row r="88" spans="1:14" x14ac:dyDescent="0.45">
      <c r="A88" s="17">
        <v>84</v>
      </c>
      <c r="B88" s="17"/>
      <c r="C88" s="17"/>
      <c r="D88" s="17"/>
      <c r="E88" s="17"/>
      <c r="F88" s="20"/>
      <c r="G88" s="18"/>
      <c r="H88" s="18"/>
      <c r="I88" s="21"/>
      <c r="J88" s="28"/>
      <c r="K88" s="28"/>
      <c r="L88" s="6"/>
      <c r="M88" s="6"/>
      <c r="N88" s="6"/>
    </row>
    <row r="89" spans="1:14" x14ac:dyDescent="0.45">
      <c r="A89" s="17">
        <v>85</v>
      </c>
      <c r="B89" s="17"/>
      <c r="C89" s="17"/>
      <c r="D89" s="17"/>
      <c r="E89" s="17"/>
      <c r="F89" s="20"/>
      <c r="G89" s="18"/>
      <c r="H89" s="18"/>
      <c r="I89" s="21"/>
      <c r="J89" s="28"/>
      <c r="K89" s="28"/>
      <c r="L89" s="6"/>
      <c r="M89" s="6"/>
      <c r="N89" s="6"/>
    </row>
    <row r="90" spans="1:14" x14ac:dyDescent="0.45">
      <c r="A90" s="17">
        <v>86</v>
      </c>
      <c r="B90" s="17"/>
      <c r="C90" s="17"/>
      <c r="D90" s="17"/>
      <c r="E90" s="17"/>
      <c r="F90" s="20"/>
      <c r="G90" s="18"/>
      <c r="H90" s="18"/>
      <c r="I90" s="21"/>
      <c r="J90" s="28"/>
      <c r="K90" s="28"/>
      <c r="L90" s="6"/>
      <c r="M90" s="6"/>
      <c r="N90" s="6"/>
    </row>
    <row r="91" spans="1:14" x14ac:dyDescent="0.45">
      <c r="A91" s="17">
        <v>87</v>
      </c>
      <c r="B91" s="17"/>
      <c r="C91" s="17"/>
      <c r="D91" s="17"/>
      <c r="E91" s="17"/>
      <c r="F91" s="20"/>
      <c r="G91" s="18"/>
      <c r="H91" s="18"/>
      <c r="I91" s="21"/>
      <c r="J91" s="28"/>
      <c r="K91" s="28"/>
      <c r="L91" s="6"/>
      <c r="M91" s="6"/>
      <c r="N91" s="6"/>
    </row>
    <row r="92" spans="1:14" x14ac:dyDescent="0.45">
      <c r="A92" s="17">
        <v>88</v>
      </c>
      <c r="B92" s="17"/>
      <c r="C92" s="17"/>
      <c r="D92" s="17"/>
      <c r="E92" s="17"/>
      <c r="F92" s="20"/>
      <c r="G92" s="18"/>
      <c r="H92" s="18"/>
      <c r="I92" s="21"/>
      <c r="J92" s="28"/>
      <c r="K92" s="28"/>
      <c r="L92" s="6"/>
      <c r="M92" s="6"/>
      <c r="N92" s="6"/>
    </row>
    <row r="93" spans="1:14" x14ac:dyDescent="0.45">
      <c r="A93" s="17">
        <v>89</v>
      </c>
      <c r="B93" s="17"/>
      <c r="C93" s="17"/>
      <c r="D93" s="17"/>
      <c r="E93" s="17"/>
      <c r="F93" s="20"/>
      <c r="G93" s="18"/>
      <c r="H93" s="18"/>
      <c r="I93" s="21"/>
      <c r="J93" s="28"/>
      <c r="K93" s="28"/>
      <c r="L93" s="6"/>
      <c r="M93" s="6"/>
      <c r="N93" s="6"/>
    </row>
    <row r="94" spans="1:14" x14ac:dyDescent="0.45">
      <c r="A94" s="17">
        <v>90</v>
      </c>
      <c r="B94" s="17"/>
      <c r="C94" s="17"/>
      <c r="D94" s="17"/>
      <c r="E94" s="17"/>
      <c r="F94" s="20"/>
      <c r="G94" s="18"/>
      <c r="H94" s="18"/>
      <c r="I94" s="21"/>
      <c r="J94" s="28"/>
      <c r="K94" s="28"/>
      <c r="L94" s="6"/>
      <c r="M94" s="6"/>
      <c r="N94" s="6"/>
    </row>
    <row r="95" spans="1:14" x14ac:dyDescent="0.45">
      <c r="A95" s="17">
        <v>91</v>
      </c>
      <c r="B95" s="17"/>
      <c r="C95" s="17"/>
      <c r="D95" s="17"/>
      <c r="E95" s="17"/>
      <c r="F95" s="20"/>
      <c r="G95" s="18"/>
      <c r="H95" s="18"/>
      <c r="I95" s="21"/>
      <c r="J95" s="28"/>
      <c r="K95" s="28"/>
      <c r="L95" s="6"/>
      <c r="M95" s="6"/>
      <c r="N95" s="6"/>
    </row>
    <row r="96" spans="1:14" x14ac:dyDescent="0.45">
      <c r="A96" s="17">
        <v>92</v>
      </c>
      <c r="B96" s="17"/>
      <c r="C96" s="17"/>
      <c r="D96" s="17"/>
      <c r="E96" s="17"/>
      <c r="F96" s="20"/>
      <c r="G96" s="18"/>
      <c r="H96" s="18"/>
      <c r="I96" s="21"/>
      <c r="J96" s="28"/>
      <c r="K96" s="28"/>
      <c r="L96" s="6"/>
      <c r="M96" s="6"/>
      <c r="N96" s="6"/>
    </row>
    <row r="97" spans="1:14" x14ac:dyDescent="0.45">
      <c r="A97" s="17">
        <v>93</v>
      </c>
      <c r="B97" s="17"/>
      <c r="C97" s="17"/>
      <c r="D97" s="17"/>
      <c r="E97" s="17"/>
      <c r="F97" s="20"/>
      <c r="G97" s="18"/>
      <c r="H97" s="18"/>
      <c r="I97" s="21"/>
      <c r="J97" s="28"/>
      <c r="K97" s="28"/>
      <c r="L97" s="6"/>
      <c r="M97" s="6"/>
      <c r="N97" s="6"/>
    </row>
    <row r="98" spans="1:14" x14ac:dyDescent="0.45">
      <c r="A98" s="17">
        <v>94</v>
      </c>
      <c r="B98" s="17"/>
      <c r="C98" s="17"/>
      <c r="D98" s="17"/>
      <c r="E98" s="17"/>
      <c r="F98" s="20"/>
      <c r="G98" s="18"/>
      <c r="H98" s="18"/>
      <c r="I98" s="21"/>
      <c r="J98" s="28"/>
      <c r="K98" s="28"/>
      <c r="L98" s="6"/>
      <c r="M98" s="6"/>
      <c r="N98" s="6"/>
    </row>
    <row r="99" spans="1:14" x14ac:dyDescent="0.45">
      <c r="A99" s="17">
        <v>95</v>
      </c>
      <c r="B99" s="17"/>
      <c r="C99" s="17"/>
      <c r="D99" s="17"/>
      <c r="E99" s="17"/>
      <c r="F99" s="20"/>
      <c r="G99" s="18"/>
      <c r="H99" s="18"/>
      <c r="I99" s="21"/>
      <c r="J99" s="28"/>
      <c r="K99" s="28"/>
      <c r="L99" s="6"/>
      <c r="M99" s="6"/>
      <c r="N99" s="6"/>
    </row>
    <row r="100" spans="1:14" x14ac:dyDescent="0.45">
      <c r="A100" s="17">
        <v>96</v>
      </c>
      <c r="B100" s="17"/>
      <c r="C100" s="17"/>
      <c r="D100" s="17"/>
      <c r="E100" s="17"/>
      <c r="F100" s="20"/>
      <c r="G100" s="18"/>
      <c r="H100" s="18"/>
      <c r="I100" s="21"/>
      <c r="J100" s="28"/>
      <c r="K100" s="28"/>
      <c r="L100" s="6"/>
      <c r="M100" s="6"/>
      <c r="N100" s="6"/>
    </row>
    <row r="101" spans="1:14" x14ac:dyDescent="0.45">
      <c r="A101" s="17">
        <v>97</v>
      </c>
      <c r="B101" s="17"/>
      <c r="C101" s="17"/>
      <c r="D101" s="17"/>
      <c r="E101" s="17"/>
      <c r="F101" s="20"/>
      <c r="G101" s="18"/>
      <c r="H101" s="18"/>
      <c r="I101" s="21"/>
      <c r="J101" s="28"/>
      <c r="K101" s="28"/>
      <c r="L101" s="6"/>
      <c r="M101" s="6"/>
      <c r="N101" s="6"/>
    </row>
    <row r="102" spans="1:14" x14ac:dyDescent="0.45">
      <c r="A102" s="17">
        <v>98</v>
      </c>
      <c r="B102" s="17"/>
      <c r="C102" s="17"/>
      <c r="D102" s="17"/>
      <c r="E102" s="17"/>
      <c r="F102" s="20"/>
      <c r="G102" s="18"/>
      <c r="H102" s="18"/>
      <c r="I102" s="21"/>
      <c r="J102" s="28"/>
      <c r="K102" s="28"/>
      <c r="L102" s="6"/>
      <c r="M102" s="6"/>
      <c r="N102" s="6"/>
    </row>
    <row r="103" spans="1:14" x14ac:dyDescent="0.45">
      <c r="A103" s="17">
        <v>99</v>
      </c>
      <c r="B103" s="17"/>
      <c r="C103" s="17"/>
      <c r="D103" s="17"/>
      <c r="E103" s="17"/>
      <c r="F103" s="20"/>
      <c r="G103" s="18"/>
      <c r="H103" s="18"/>
      <c r="I103" s="21"/>
      <c r="J103" s="28"/>
      <c r="K103" s="28"/>
      <c r="L103" s="6"/>
      <c r="M103" s="6"/>
      <c r="N103" s="6"/>
    </row>
    <row r="104" spans="1:14" x14ac:dyDescent="0.45">
      <c r="A104" s="17">
        <v>100</v>
      </c>
      <c r="B104" s="17"/>
      <c r="C104" s="17"/>
      <c r="D104" s="17"/>
      <c r="E104" s="17"/>
      <c r="F104" s="20"/>
      <c r="G104" s="18"/>
      <c r="H104" s="18"/>
      <c r="I104" s="21"/>
      <c r="J104" s="28"/>
      <c r="K104" s="28"/>
      <c r="L104" s="6"/>
      <c r="M104" s="6"/>
      <c r="N104" s="6"/>
    </row>
    <row r="105" spans="1:14" x14ac:dyDescent="0.45">
      <c r="A105" s="17">
        <v>101</v>
      </c>
      <c r="B105" s="17"/>
      <c r="C105" s="17"/>
      <c r="D105" s="17"/>
      <c r="E105" s="17"/>
      <c r="F105" s="20"/>
      <c r="G105" s="18"/>
      <c r="H105" s="18"/>
      <c r="I105" s="21"/>
      <c r="J105" s="28"/>
      <c r="K105" s="28"/>
      <c r="L105" s="6"/>
      <c r="M105" s="6"/>
      <c r="N105" s="6"/>
    </row>
    <row r="106" spans="1:14" x14ac:dyDescent="0.45">
      <c r="A106" s="17">
        <v>102</v>
      </c>
      <c r="B106" s="17"/>
      <c r="C106" s="17"/>
      <c r="D106" s="17"/>
      <c r="E106" s="17"/>
      <c r="F106" s="20"/>
      <c r="G106" s="18"/>
      <c r="H106" s="18"/>
      <c r="I106" s="21"/>
      <c r="J106" s="28"/>
      <c r="K106" s="28"/>
      <c r="L106" s="6"/>
      <c r="M106" s="6"/>
      <c r="N106" s="6"/>
    </row>
    <row r="107" spans="1:14" x14ac:dyDescent="0.45">
      <c r="A107" s="17">
        <v>103</v>
      </c>
      <c r="B107" s="17"/>
      <c r="C107" s="17"/>
      <c r="D107" s="17"/>
      <c r="E107" s="17"/>
      <c r="F107" s="20"/>
      <c r="G107" s="18"/>
      <c r="H107" s="18"/>
      <c r="I107" s="21"/>
      <c r="J107" s="28"/>
      <c r="K107" s="28"/>
      <c r="L107" s="6"/>
      <c r="M107" s="6"/>
      <c r="N107" s="6"/>
    </row>
    <row r="108" spans="1:14" x14ac:dyDescent="0.45">
      <c r="A108" s="17">
        <v>104</v>
      </c>
      <c r="B108" s="17"/>
      <c r="C108" s="17"/>
      <c r="D108" s="17"/>
      <c r="E108" s="17"/>
      <c r="F108" s="20"/>
      <c r="G108" s="18"/>
      <c r="H108" s="18"/>
      <c r="I108" s="21"/>
      <c r="J108" s="28"/>
      <c r="K108" s="28"/>
      <c r="L108" s="6"/>
      <c r="M108" s="6"/>
      <c r="N108" s="6"/>
    </row>
    <row r="109" spans="1:14" x14ac:dyDescent="0.45">
      <c r="A109" s="17">
        <v>105</v>
      </c>
      <c r="B109" s="17"/>
      <c r="C109" s="17"/>
      <c r="D109" s="17"/>
      <c r="E109" s="17"/>
      <c r="F109" s="20"/>
      <c r="G109" s="18"/>
      <c r="H109" s="18"/>
      <c r="I109" s="21"/>
      <c r="J109" s="28"/>
      <c r="K109" s="28"/>
      <c r="L109" s="6"/>
      <c r="M109" s="6"/>
      <c r="N109" s="6"/>
    </row>
    <row r="110" spans="1:14" x14ac:dyDescent="0.45">
      <c r="A110" s="17">
        <v>106</v>
      </c>
      <c r="B110" s="17"/>
      <c r="C110" s="17"/>
      <c r="D110" s="17"/>
      <c r="E110" s="17"/>
      <c r="F110" s="20"/>
      <c r="G110" s="18"/>
      <c r="H110" s="18"/>
      <c r="I110" s="21"/>
      <c r="J110" s="28"/>
      <c r="K110" s="28"/>
      <c r="L110" s="6"/>
      <c r="M110" s="6"/>
      <c r="N110" s="6"/>
    </row>
    <row r="111" spans="1:14" x14ac:dyDescent="0.45">
      <c r="A111" s="17">
        <v>107</v>
      </c>
      <c r="B111" s="17"/>
      <c r="C111" s="17"/>
      <c r="D111" s="17"/>
      <c r="E111" s="17"/>
      <c r="F111" s="20"/>
      <c r="G111" s="18"/>
      <c r="H111" s="18"/>
      <c r="I111" s="21"/>
      <c r="J111" s="28"/>
      <c r="K111" s="28"/>
      <c r="L111" s="6"/>
      <c r="M111" s="6"/>
      <c r="N111" s="6"/>
    </row>
    <row r="112" spans="1:14" x14ac:dyDescent="0.45">
      <c r="A112" s="17">
        <v>108</v>
      </c>
      <c r="B112" s="17"/>
      <c r="C112" s="17"/>
      <c r="D112" s="17"/>
      <c r="E112" s="17"/>
      <c r="F112" s="20"/>
      <c r="G112" s="18"/>
      <c r="H112" s="18"/>
      <c r="I112" s="21"/>
      <c r="J112" s="28"/>
      <c r="K112" s="28"/>
      <c r="L112" s="6"/>
      <c r="M112" s="6"/>
      <c r="N112" s="6"/>
    </row>
    <row r="113" spans="1:14" x14ac:dyDescent="0.45">
      <c r="A113" s="17">
        <v>109</v>
      </c>
      <c r="B113" s="17"/>
      <c r="C113" s="17"/>
      <c r="D113" s="17"/>
      <c r="E113" s="17"/>
      <c r="F113" s="20"/>
      <c r="G113" s="18"/>
      <c r="H113" s="18"/>
      <c r="I113" s="21"/>
      <c r="J113" s="28"/>
      <c r="K113" s="28"/>
      <c r="L113" s="6"/>
      <c r="M113" s="6"/>
      <c r="N113" s="6"/>
    </row>
    <row r="114" spans="1:14" x14ac:dyDescent="0.45">
      <c r="A114" s="17">
        <v>110</v>
      </c>
      <c r="B114" s="17"/>
      <c r="C114" s="17"/>
      <c r="D114" s="17"/>
      <c r="E114" s="17"/>
      <c r="F114" s="20"/>
      <c r="G114" s="18"/>
      <c r="H114" s="18"/>
      <c r="I114" s="21"/>
      <c r="J114" s="28"/>
      <c r="K114" s="28"/>
      <c r="L114" s="6"/>
      <c r="M114" s="6"/>
      <c r="N114" s="6"/>
    </row>
  </sheetData>
  <sortState ref="A5:F84">
    <sortCondition ref="F5:F84"/>
  </sortState>
  <pageMargins left="0.2" right="0.2" top="0.5" bottom="0.5" header="0.3" footer="0.3"/>
  <pageSetup orientation="portrait" horizontalDpi="300" verticalDpi="300" r:id="rId1"/>
  <headerFooter>
    <oddFooter>&amp;ROPEN BARRELS  8/29/2015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114"/>
  <sheetViews>
    <sheetView zoomScale="107" workbookViewId="0">
      <pane ySplit="8" topLeftCell="A9" activePane="bottomLeft" state="frozen"/>
      <selection pane="bottomLeft" activeCell="D9" sqref="D9"/>
    </sheetView>
  </sheetViews>
  <sheetFormatPr defaultRowHeight="14.25" x14ac:dyDescent="0.45"/>
  <cols>
    <col min="1" max="1" width="5" customWidth="1"/>
    <col min="2" max="2" width="4.59765625" customWidth="1"/>
    <col min="3" max="3" width="17.86328125" customWidth="1"/>
    <col min="4" max="4" width="18.86328125" customWidth="1"/>
    <col min="5" max="5" width="20.3984375" customWidth="1"/>
    <col min="6" max="6" width="9.1328125" customWidth="1"/>
    <col min="8" max="8" width="6.86328125" customWidth="1"/>
    <col min="10" max="10" width="5.86328125" customWidth="1"/>
    <col min="11" max="11" width="8.3984375" customWidth="1"/>
    <col min="12" max="12" width="25.59765625" customWidth="1"/>
  </cols>
  <sheetData>
    <row r="1" spans="1:24" ht="17.649999999999999" x14ac:dyDescent="0.5">
      <c r="A1" s="5"/>
      <c r="B1" s="1" t="s">
        <v>140</v>
      </c>
      <c r="C1" s="154"/>
      <c r="D1" s="5"/>
      <c r="E1" s="5"/>
      <c r="F1" s="157"/>
      <c r="G1" s="159"/>
      <c r="H1" s="159"/>
      <c r="I1" s="160" t="s">
        <v>105</v>
      </c>
      <c r="J1" s="5"/>
      <c r="K1" s="5"/>
      <c r="N1" s="29" t="s">
        <v>23</v>
      </c>
      <c r="U1" s="29" t="s">
        <v>24</v>
      </c>
      <c r="V1" s="30"/>
      <c r="W1" s="29" t="s">
        <v>25</v>
      </c>
      <c r="X1" s="30"/>
    </row>
    <row r="2" spans="1:24" ht="15.4" x14ac:dyDescent="0.45">
      <c r="A2" s="6"/>
      <c r="B2" s="100" t="s">
        <v>76</v>
      </c>
      <c r="C2" s="100"/>
      <c r="E2" s="9" t="s">
        <v>57</v>
      </c>
      <c r="F2" s="82">
        <v>20</v>
      </c>
      <c r="H2" s="7"/>
      <c r="I2" s="81" t="s">
        <v>22</v>
      </c>
      <c r="J2" s="8"/>
      <c r="K2" s="8"/>
      <c r="L2" s="6"/>
      <c r="M2" s="6"/>
      <c r="N2" s="29" t="s">
        <v>26</v>
      </c>
      <c r="R2" s="31">
        <v>101</v>
      </c>
      <c r="U2" s="32" t="s">
        <v>27</v>
      </c>
      <c r="V2" s="33">
        <v>0.4</v>
      </c>
      <c r="W2" s="34">
        <f>R6*0.4</f>
        <v>1107</v>
      </c>
    </row>
    <row r="3" spans="1:24" ht="15.4" x14ac:dyDescent="0.45">
      <c r="A3" s="28"/>
      <c r="B3" s="5"/>
      <c r="C3" s="155" t="s">
        <v>59</v>
      </c>
      <c r="D3" s="156"/>
      <c r="E3" s="155" t="s">
        <v>0</v>
      </c>
      <c r="F3" s="158"/>
      <c r="G3" s="153"/>
      <c r="H3" s="153"/>
      <c r="I3" s="10"/>
      <c r="J3" s="8"/>
      <c r="K3" s="8"/>
      <c r="L3" s="6"/>
      <c r="M3" s="6"/>
      <c r="N3" s="29" t="s">
        <v>28</v>
      </c>
      <c r="R3" s="35">
        <v>25</v>
      </c>
      <c r="U3" s="36" t="s">
        <v>29</v>
      </c>
      <c r="V3" s="37">
        <v>0.3</v>
      </c>
      <c r="W3" s="38">
        <f>R6*0.3</f>
        <v>830.25</v>
      </c>
    </row>
    <row r="4" spans="1:24" x14ac:dyDescent="0.45">
      <c r="A4" s="28"/>
      <c r="B4" s="11" t="s">
        <v>1</v>
      </c>
      <c r="C4" s="11" t="s">
        <v>2</v>
      </c>
      <c r="D4" s="11" t="s">
        <v>3</v>
      </c>
      <c r="E4" s="12" t="s">
        <v>4</v>
      </c>
      <c r="F4" s="13" t="s">
        <v>5</v>
      </c>
      <c r="G4" s="12" t="s">
        <v>6</v>
      </c>
      <c r="H4" s="12" t="s">
        <v>7</v>
      </c>
      <c r="I4" s="14" t="s">
        <v>8</v>
      </c>
      <c r="J4" s="15" t="s">
        <v>9</v>
      </c>
      <c r="K4" s="15"/>
      <c r="L4" s="16"/>
      <c r="M4" s="6"/>
      <c r="N4" s="29" t="s">
        <v>56</v>
      </c>
      <c r="R4" s="39">
        <f>(R2*R3)*0.7</f>
        <v>1767.5</v>
      </c>
      <c r="U4" s="40" t="s">
        <v>30</v>
      </c>
      <c r="V4" s="41">
        <v>0.2</v>
      </c>
      <c r="W4" s="42">
        <f>R6*0.2</f>
        <v>553.5</v>
      </c>
    </row>
    <row r="5" spans="1:24" x14ac:dyDescent="0.45">
      <c r="A5" s="17">
        <v>1</v>
      </c>
      <c r="B5" s="20"/>
      <c r="C5" s="19" t="s">
        <v>165</v>
      </c>
      <c r="D5" s="19" t="s">
        <v>166</v>
      </c>
      <c r="E5" s="19" t="s">
        <v>219</v>
      </c>
      <c r="F5" s="20">
        <v>15.515000000000001</v>
      </c>
      <c r="G5" s="18">
        <v>1</v>
      </c>
      <c r="H5" s="18" t="s">
        <v>560</v>
      </c>
      <c r="I5" s="21"/>
      <c r="J5" s="22" t="s">
        <v>10</v>
      </c>
      <c r="K5" s="23">
        <v>15.515000000000001</v>
      </c>
      <c r="L5" s="24" t="s">
        <v>11</v>
      </c>
      <c r="N5" s="29" t="s">
        <v>31</v>
      </c>
      <c r="R5" s="35">
        <v>1000</v>
      </c>
      <c r="U5" s="43" t="s">
        <v>32</v>
      </c>
      <c r="V5" s="44">
        <v>0.1</v>
      </c>
      <c r="W5" s="45">
        <f>R6*0.1</f>
        <v>276.75</v>
      </c>
    </row>
    <row r="6" spans="1:24" x14ac:dyDescent="0.45">
      <c r="A6" s="17">
        <v>2</v>
      </c>
      <c r="B6" s="20" t="s">
        <v>266</v>
      </c>
      <c r="C6" s="17" t="s">
        <v>159</v>
      </c>
      <c r="D6" s="17" t="s">
        <v>160</v>
      </c>
      <c r="E6" s="17" t="s">
        <v>212</v>
      </c>
      <c r="F6" s="20">
        <v>16.396000000000001</v>
      </c>
      <c r="G6" s="18">
        <v>1</v>
      </c>
      <c r="H6" s="18" t="s">
        <v>561</v>
      </c>
      <c r="I6" s="21"/>
      <c r="J6" s="22" t="s">
        <v>12</v>
      </c>
      <c r="K6" s="26">
        <f>K5+0.5</f>
        <v>16.015000000000001</v>
      </c>
      <c r="L6" s="24" t="s">
        <v>13</v>
      </c>
      <c r="M6" s="25"/>
      <c r="N6" s="29" t="s">
        <v>33</v>
      </c>
      <c r="R6" s="46">
        <f>SUM(R4:R5)</f>
        <v>2767.5</v>
      </c>
      <c r="V6" s="47">
        <f>SUM(V2:V5)</f>
        <v>0.99999999999999989</v>
      </c>
      <c r="W6" s="48">
        <f>SUM(W2:W5)</f>
        <v>2767.5</v>
      </c>
    </row>
    <row r="7" spans="1:24" x14ac:dyDescent="0.45">
      <c r="A7" s="17">
        <v>3</v>
      </c>
      <c r="B7" s="190" t="s">
        <v>285</v>
      </c>
      <c r="C7" s="187" t="s">
        <v>174</v>
      </c>
      <c r="D7" s="187" t="s">
        <v>175</v>
      </c>
      <c r="E7" s="187" t="s">
        <v>238</v>
      </c>
      <c r="F7" s="190">
        <v>16.425999999999998</v>
      </c>
      <c r="G7" s="18">
        <v>2</v>
      </c>
      <c r="H7" s="18" t="s">
        <v>561</v>
      </c>
      <c r="I7" s="21"/>
      <c r="J7" s="22" t="s">
        <v>14</v>
      </c>
      <c r="K7" s="26">
        <f>K5+1</f>
        <v>16.515000000000001</v>
      </c>
      <c r="L7" s="24" t="s">
        <v>15</v>
      </c>
      <c r="M7" s="25"/>
    </row>
    <row r="8" spans="1:24" x14ac:dyDescent="0.45">
      <c r="A8" s="17">
        <v>4</v>
      </c>
      <c r="B8" s="20"/>
      <c r="C8" s="17" t="s">
        <v>368</v>
      </c>
      <c r="D8" s="17" t="s">
        <v>369</v>
      </c>
      <c r="E8" s="17" t="s">
        <v>370</v>
      </c>
      <c r="F8" s="20">
        <v>16.446000000000002</v>
      </c>
      <c r="G8" s="18">
        <v>3</v>
      </c>
      <c r="H8" s="18" t="s">
        <v>561</v>
      </c>
      <c r="I8" s="21"/>
      <c r="J8" s="22" t="s">
        <v>16</v>
      </c>
      <c r="K8" s="26">
        <f>K5+2</f>
        <v>17.515000000000001</v>
      </c>
      <c r="L8" s="24" t="s">
        <v>17</v>
      </c>
      <c r="M8" s="25"/>
      <c r="N8" s="49" t="s">
        <v>34</v>
      </c>
      <c r="O8" s="32"/>
      <c r="P8" s="32"/>
      <c r="Q8" s="32"/>
      <c r="R8" s="32"/>
      <c r="S8" s="32"/>
      <c r="T8" s="32"/>
      <c r="U8" s="32"/>
      <c r="V8" s="32"/>
    </row>
    <row r="9" spans="1:24" x14ac:dyDescent="0.45">
      <c r="A9" s="17">
        <v>5</v>
      </c>
      <c r="B9" s="20"/>
      <c r="C9" s="19" t="s">
        <v>360</v>
      </c>
      <c r="D9" s="19" t="s">
        <v>361</v>
      </c>
      <c r="E9" s="19" t="s">
        <v>362</v>
      </c>
      <c r="F9" s="20">
        <v>16.54</v>
      </c>
      <c r="G9" s="18">
        <v>1</v>
      </c>
      <c r="H9" s="18" t="s">
        <v>562</v>
      </c>
      <c r="I9" s="21"/>
      <c r="J9" s="28"/>
      <c r="K9" s="28"/>
      <c r="L9" s="6"/>
      <c r="M9" s="6"/>
      <c r="N9" s="50" t="s">
        <v>35</v>
      </c>
      <c r="O9" s="51" t="s">
        <v>36</v>
      </c>
      <c r="P9" s="51" t="s">
        <v>37</v>
      </c>
      <c r="Q9" s="51" t="s">
        <v>38</v>
      </c>
      <c r="R9" s="51" t="s">
        <v>39</v>
      </c>
      <c r="S9" s="51" t="s">
        <v>40</v>
      </c>
      <c r="T9" s="51" t="s">
        <v>41</v>
      </c>
      <c r="U9" s="51" t="s">
        <v>42</v>
      </c>
      <c r="V9" s="51" t="s">
        <v>43</v>
      </c>
    </row>
    <row r="10" spans="1:24" x14ac:dyDescent="0.45">
      <c r="A10" s="17">
        <v>6</v>
      </c>
      <c r="B10" s="190"/>
      <c r="C10" s="187" t="s">
        <v>220</v>
      </c>
      <c r="D10" s="187" t="s">
        <v>221</v>
      </c>
      <c r="E10" s="187" t="s">
        <v>273</v>
      </c>
      <c r="F10" s="190">
        <v>16.559000000000001</v>
      </c>
      <c r="G10" s="18">
        <v>2</v>
      </c>
      <c r="H10" s="18" t="s">
        <v>562</v>
      </c>
      <c r="I10" s="21"/>
      <c r="J10" s="28"/>
      <c r="K10" s="28"/>
      <c r="L10" s="6"/>
      <c r="M10" s="6"/>
      <c r="N10" s="49" t="s">
        <v>44</v>
      </c>
      <c r="O10" s="52">
        <f>W2</f>
        <v>1107</v>
      </c>
      <c r="P10" s="53">
        <f>W2*0.6</f>
        <v>664.19999999999993</v>
      </c>
      <c r="Q10" s="52">
        <f>W2*0.5</f>
        <v>553.5</v>
      </c>
      <c r="R10" s="52">
        <f>W2*0.4</f>
        <v>442.8</v>
      </c>
      <c r="S10" s="52">
        <f>W2*0.3</f>
        <v>332.09999999999997</v>
      </c>
      <c r="T10" s="52">
        <f>W2*0.28</f>
        <v>309.96000000000004</v>
      </c>
      <c r="U10" s="52">
        <f>W2*0.27</f>
        <v>298.89000000000004</v>
      </c>
      <c r="V10" s="52">
        <f>W2*0.24</f>
        <v>265.68</v>
      </c>
    </row>
    <row r="11" spans="1:24" x14ac:dyDescent="0.45">
      <c r="A11" s="17">
        <v>7</v>
      </c>
      <c r="B11" s="190"/>
      <c r="C11" s="187" t="s">
        <v>235</v>
      </c>
      <c r="D11" s="187" t="s">
        <v>236</v>
      </c>
      <c r="E11" s="188" t="s">
        <v>237</v>
      </c>
      <c r="F11" s="190">
        <v>16.637</v>
      </c>
      <c r="G11" s="18">
        <v>3</v>
      </c>
      <c r="H11" s="18" t="s">
        <v>562</v>
      </c>
      <c r="I11" s="21"/>
      <c r="J11" s="28" t="s">
        <v>18</v>
      </c>
      <c r="K11" s="28"/>
      <c r="M11" s="6"/>
      <c r="N11" s="49" t="s">
        <v>45</v>
      </c>
      <c r="O11" s="52"/>
      <c r="P11" s="52">
        <f>W2*0.4</f>
        <v>442.8</v>
      </c>
      <c r="Q11" s="52">
        <f>W2*0.3</f>
        <v>332.09999999999997</v>
      </c>
      <c r="R11" s="52">
        <f>W2*0.3</f>
        <v>332.09999999999997</v>
      </c>
      <c r="S11" s="52">
        <f>W2*0.25</f>
        <v>276.75</v>
      </c>
      <c r="T11" s="52">
        <f>W2*0.22</f>
        <v>243.54</v>
      </c>
      <c r="U11" s="52">
        <f>W2*0.2</f>
        <v>221.4</v>
      </c>
      <c r="V11" s="52">
        <f>W2*0.18</f>
        <v>199.26</v>
      </c>
    </row>
    <row r="12" spans="1:24" x14ac:dyDescent="0.45">
      <c r="A12" s="17">
        <v>8</v>
      </c>
      <c r="B12" s="190"/>
      <c r="C12" s="188" t="s">
        <v>189</v>
      </c>
      <c r="D12" s="188" t="s">
        <v>190</v>
      </c>
      <c r="E12" s="189" t="s">
        <v>253</v>
      </c>
      <c r="F12" s="190">
        <v>16.643000000000001</v>
      </c>
      <c r="G12" s="18">
        <v>4</v>
      </c>
      <c r="H12" s="18" t="s">
        <v>562</v>
      </c>
      <c r="I12" s="21"/>
      <c r="J12" s="28" t="s">
        <v>19</v>
      </c>
      <c r="K12" s="28"/>
      <c r="M12" s="6"/>
      <c r="N12" s="49" t="s">
        <v>46</v>
      </c>
      <c r="O12" s="52"/>
      <c r="P12" s="52"/>
      <c r="Q12" s="52">
        <f>Jackpot!F605</f>
        <v>0</v>
      </c>
      <c r="R12" s="52">
        <f>W2*0.2</f>
        <v>221.4</v>
      </c>
      <c r="S12" s="52">
        <f>W2*0.2</f>
        <v>221.4</v>
      </c>
      <c r="T12" s="52">
        <f>W2*0.18</f>
        <v>199.26</v>
      </c>
      <c r="U12" s="52">
        <f>W2*0.16</f>
        <v>177.12</v>
      </c>
      <c r="V12" s="52">
        <f>W2*0.15</f>
        <v>166.04999999999998</v>
      </c>
    </row>
    <row r="13" spans="1:24" x14ac:dyDescent="0.45">
      <c r="A13" s="17">
        <v>9</v>
      </c>
      <c r="B13" s="20"/>
      <c r="C13" s="17" t="s">
        <v>399</v>
      </c>
      <c r="D13" s="17" t="s">
        <v>398</v>
      </c>
      <c r="E13" s="17" t="s">
        <v>402</v>
      </c>
      <c r="F13" s="20">
        <v>16.71</v>
      </c>
      <c r="G13" s="18">
        <v>5</v>
      </c>
      <c r="H13" s="18" t="s">
        <v>562</v>
      </c>
      <c r="I13" s="21"/>
      <c r="J13" s="28" t="s">
        <v>20</v>
      </c>
      <c r="K13" s="28"/>
      <c r="M13" s="6"/>
      <c r="N13" s="49" t="s">
        <v>47</v>
      </c>
      <c r="O13" s="52"/>
      <c r="P13" s="52"/>
      <c r="Q13" s="52"/>
      <c r="R13" s="52">
        <f>W2*0.1</f>
        <v>110.7</v>
      </c>
      <c r="S13" s="52">
        <f>W2*0.15</f>
        <v>166.04999999999998</v>
      </c>
      <c r="T13" s="52">
        <f>W2*0.14</f>
        <v>154.98000000000002</v>
      </c>
      <c r="U13" s="52">
        <f>W2*0.12</f>
        <v>132.84</v>
      </c>
      <c r="V13" s="52">
        <f>W2*0.12</f>
        <v>132.84</v>
      </c>
    </row>
    <row r="14" spans="1:24" x14ac:dyDescent="0.45">
      <c r="A14" s="17">
        <v>10</v>
      </c>
      <c r="B14" s="191"/>
      <c r="C14" s="187" t="s">
        <v>239</v>
      </c>
      <c r="D14" s="187" t="s">
        <v>389</v>
      </c>
      <c r="E14" s="187" t="s">
        <v>449</v>
      </c>
      <c r="F14" s="191">
        <v>16.713999999999999</v>
      </c>
      <c r="G14" s="18"/>
      <c r="H14" s="18"/>
      <c r="I14" s="21"/>
      <c r="J14" s="28" t="s">
        <v>21</v>
      </c>
      <c r="K14" s="28"/>
      <c r="M14" s="6"/>
      <c r="N14" s="49" t="s">
        <v>48</v>
      </c>
      <c r="O14" s="52"/>
      <c r="P14" s="52"/>
      <c r="Q14" s="52"/>
      <c r="R14" s="52"/>
      <c r="S14" s="52">
        <f>W2*0.1</f>
        <v>110.7</v>
      </c>
      <c r="T14" s="52">
        <f>W2*0.1</f>
        <v>110.7</v>
      </c>
      <c r="U14" s="52">
        <f>W2*0.1</f>
        <v>110.7</v>
      </c>
      <c r="V14" s="52">
        <f>W2*0.1</f>
        <v>110.7</v>
      </c>
    </row>
    <row r="15" spans="1:24" x14ac:dyDescent="0.45">
      <c r="A15" s="17">
        <v>11</v>
      </c>
      <c r="B15" s="194"/>
      <c r="C15" s="19" t="s">
        <v>459</v>
      </c>
      <c r="D15" s="19" t="s">
        <v>457</v>
      </c>
      <c r="E15" s="19" t="s">
        <v>460</v>
      </c>
      <c r="F15" s="194">
        <v>16.73</v>
      </c>
      <c r="G15" s="18"/>
      <c r="H15" s="18"/>
      <c r="I15" s="21"/>
      <c r="J15" s="28"/>
      <c r="K15" s="28"/>
      <c r="L15" s="6"/>
      <c r="M15" s="6"/>
      <c r="N15" s="49" t="s">
        <v>49</v>
      </c>
      <c r="O15" s="52"/>
      <c r="P15" s="52"/>
      <c r="Q15" s="52"/>
      <c r="R15" s="52"/>
      <c r="S15" s="52"/>
      <c r="T15" s="52">
        <f>W2*0.08</f>
        <v>88.56</v>
      </c>
      <c r="U15" s="52">
        <f>W2*0.08</f>
        <v>88.56</v>
      </c>
      <c r="V15" s="52">
        <f>W2*0.08</f>
        <v>88.56</v>
      </c>
    </row>
    <row r="16" spans="1:24" x14ac:dyDescent="0.45">
      <c r="A16" s="17">
        <v>12</v>
      </c>
      <c r="B16" s="20"/>
      <c r="C16" s="19" t="s">
        <v>165</v>
      </c>
      <c r="D16" s="19" t="s">
        <v>166</v>
      </c>
      <c r="E16" s="19" t="s">
        <v>167</v>
      </c>
      <c r="F16" s="20">
        <v>16.745999999999999</v>
      </c>
      <c r="G16" s="18"/>
      <c r="H16" s="18"/>
      <c r="I16" s="21"/>
      <c r="J16" s="28"/>
      <c r="K16" s="28"/>
      <c r="L16" s="6"/>
      <c r="M16" s="6"/>
      <c r="N16" s="49" t="s">
        <v>50</v>
      </c>
      <c r="O16" s="52"/>
      <c r="P16" s="52"/>
      <c r="Q16" s="52"/>
      <c r="R16" s="52"/>
      <c r="S16" s="52"/>
      <c r="T16" s="52"/>
      <c r="U16" s="52">
        <f>W2*0.07</f>
        <v>77.490000000000009</v>
      </c>
      <c r="V16" s="52">
        <f>W2*0.07</f>
        <v>77.490000000000009</v>
      </c>
    </row>
    <row r="17" spans="1:22" x14ac:dyDescent="0.45">
      <c r="A17" s="17">
        <v>13</v>
      </c>
      <c r="B17" s="20"/>
      <c r="C17" s="27" t="s">
        <v>220</v>
      </c>
      <c r="D17" s="27" t="s">
        <v>221</v>
      </c>
      <c r="E17" s="27" t="s">
        <v>427</v>
      </c>
      <c r="F17" s="20">
        <v>16.829999999999998</v>
      </c>
      <c r="G17" s="18"/>
      <c r="H17" s="18"/>
      <c r="I17" s="21"/>
      <c r="J17" s="28"/>
      <c r="K17" s="28"/>
      <c r="L17" s="6"/>
      <c r="M17" s="6"/>
      <c r="N17" s="54" t="s">
        <v>51</v>
      </c>
      <c r="O17" s="55"/>
      <c r="P17" s="55"/>
      <c r="Q17" s="55"/>
      <c r="R17" s="55"/>
      <c r="S17" s="55"/>
      <c r="T17" s="55"/>
      <c r="U17" s="55"/>
      <c r="V17" s="55">
        <f>W2*0.06</f>
        <v>66.42</v>
      </c>
    </row>
    <row r="18" spans="1:22" x14ac:dyDescent="0.45">
      <c r="A18" s="17">
        <v>14</v>
      </c>
      <c r="B18" s="190"/>
      <c r="C18" s="187" t="s">
        <v>216</v>
      </c>
      <c r="D18" s="187" t="s">
        <v>217</v>
      </c>
      <c r="E18" s="187" t="s">
        <v>218</v>
      </c>
      <c r="F18" s="190">
        <v>16.834</v>
      </c>
      <c r="G18" s="18"/>
      <c r="H18" s="18"/>
      <c r="I18" s="21"/>
      <c r="J18" s="28"/>
      <c r="K18" s="28"/>
      <c r="L18" s="6"/>
      <c r="M18" s="6"/>
      <c r="N18" s="56" t="s">
        <v>52</v>
      </c>
      <c r="O18" s="52">
        <f t="shared" ref="O18:V18" si="0">SUM(O10:O17)</f>
        <v>1107</v>
      </c>
      <c r="P18" s="52">
        <f t="shared" si="0"/>
        <v>1107</v>
      </c>
      <c r="Q18" s="52">
        <f t="shared" si="0"/>
        <v>885.59999999999991</v>
      </c>
      <c r="R18" s="52">
        <f t="shared" si="0"/>
        <v>1107</v>
      </c>
      <c r="S18" s="52">
        <f t="shared" si="0"/>
        <v>1106.9999999999998</v>
      </c>
      <c r="T18" s="52">
        <f t="shared" si="0"/>
        <v>1107</v>
      </c>
      <c r="U18" s="52">
        <f t="shared" si="0"/>
        <v>1107.0000000000002</v>
      </c>
      <c r="V18" s="52">
        <f t="shared" si="0"/>
        <v>1107.0000000000002</v>
      </c>
    </row>
    <row r="19" spans="1:22" x14ac:dyDescent="0.45">
      <c r="A19" s="17">
        <v>15</v>
      </c>
      <c r="B19" s="20"/>
      <c r="C19" s="17" t="s">
        <v>467</v>
      </c>
      <c r="D19" s="17" t="s">
        <v>464</v>
      </c>
      <c r="E19" s="17" t="s">
        <v>468</v>
      </c>
      <c r="F19" s="20">
        <v>16.866</v>
      </c>
      <c r="G19" s="18"/>
      <c r="H19" s="18"/>
      <c r="I19" s="21"/>
      <c r="J19" s="28"/>
      <c r="K19" s="28"/>
      <c r="L19" s="6"/>
      <c r="M19" s="6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45">
      <c r="A20" s="17">
        <v>16</v>
      </c>
      <c r="B20" s="20"/>
      <c r="C20" s="19" t="s">
        <v>239</v>
      </c>
      <c r="D20" s="19" t="s">
        <v>389</v>
      </c>
      <c r="E20" s="19" t="s">
        <v>391</v>
      </c>
      <c r="F20" s="20">
        <v>16.867999999999999</v>
      </c>
      <c r="G20" s="18"/>
      <c r="H20" s="18"/>
      <c r="I20" s="21"/>
      <c r="J20" s="28"/>
      <c r="K20" s="28"/>
      <c r="L20" s="6"/>
      <c r="M20" s="6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45">
      <c r="A21" s="17">
        <v>17</v>
      </c>
      <c r="B21" s="20" t="s">
        <v>266</v>
      </c>
      <c r="C21" s="19" t="s">
        <v>159</v>
      </c>
      <c r="D21" s="19" t="s">
        <v>160</v>
      </c>
      <c r="E21" s="19" t="s">
        <v>161</v>
      </c>
      <c r="F21" s="20">
        <v>16.896000000000001</v>
      </c>
      <c r="G21" s="18"/>
      <c r="H21" s="18"/>
      <c r="I21" s="21"/>
      <c r="J21" s="28"/>
      <c r="K21" s="28"/>
      <c r="L21" s="6"/>
      <c r="M21" s="6"/>
      <c r="N21" s="57" t="s">
        <v>53</v>
      </c>
      <c r="O21" s="36"/>
      <c r="P21" s="36"/>
      <c r="Q21" s="36"/>
      <c r="R21" s="36"/>
      <c r="S21" s="36"/>
      <c r="T21" s="36"/>
      <c r="U21" s="36"/>
      <c r="V21" s="36"/>
    </row>
    <row r="22" spans="1:22" x14ac:dyDescent="0.45">
      <c r="A22" s="17">
        <v>18</v>
      </c>
      <c r="B22" s="20"/>
      <c r="C22" s="17" t="s">
        <v>539</v>
      </c>
      <c r="D22" s="17" t="s">
        <v>537</v>
      </c>
      <c r="E22" s="17" t="s">
        <v>538</v>
      </c>
      <c r="F22" s="20">
        <v>16.945</v>
      </c>
      <c r="G22" s="18"/>
      <c r="H22" s="18"/>
      <c r="I22" s="21"/>
      <c r="J22" s="28"/>
      <c r="K22" s="28"/>
      <c r="L22" s="6"/>
      <c r="M22" s="6"/>
      <c r="N22" s="58" t="s">
        <v>35</v>
      </c>
      <c r="O22" s="59" t="s">
        <v>36</v>
      </c>
      <c r="P22" s="59" t="s">
        <v>37</v>
      </c>
      <c r="Q22" s="59" t="s">
        <v>38</v>
      </c>
      <c r="R22" s="59" t="s">
        <v>39</v>
      </c>
      <c r="S22" s="59" t="s">
        <v>40</v>
      </c>
      <c r="T22" s="59" t="s">
        <v>41</v>
      </c>
      <c r="U22" s="59" t="s">
        <v>42</v>
      </c>
      <c r="V22" s="59" t="s">
        <v>43</v>
      </c>
    </row>
    <row r="23" spans="1:22" x14ac:dyDescent="0.45">
      <c r="A23" s="17">
        <v>19</v>
      </c>
      <c r="B23" s="190"/>
      <c r="C23" s="187" t="s">
        <v>200</v>
      </c>
      <c r="D23" s="187" t="s">
        <v>201</v>
      </c>
      <c r="E23" s="187" t="s">
        <v>282</v>
      </c>
      <c r="F23" s="190">
        <v>16.966999999999999</v>
      </c>
      <c r="G23" s="18"/>
      <c r="H23" s="18"/>
      <c r="I23" s="21"/>
      <c r="J23" s="28"/>
      <c r="K23" s="28"/>
      <c r="L23" s="6"/>
      <c r="M23" s="6"/>
      <c r="N23" s="60" t="s">
        <v>44</v>
      </c>
      <c r="O23" s="61">
        <f>W3</f>
        <v>830.25</v>
      </c>
      <c r="P23" s="62">
        <f>W3*0.6</f>
        <v>498.15</v>
      </c>
      <c r="Q23" s="61">
        <f>W3*0.5</f>
        <v>415.125</v>
      </c>
      <c r="R23" s="61">
        <f>W3*0.4</f>
        <v>332.1</v>
      </c>
      <c r="S23" s="61">
        <f>W3*0.3</f>
        <v>249.07499999999999</v>
      </c>
      <c r="T23" s="61">
        <f>W3*0.28</f>
        <v>232.47000000000003</v>
      </c>
      <c r="U23" s="61">
        <f>W3*0.27</f>
        <v>224.16750000000002</v>
      </c>
      <c r="V23" s="61">
        <f>W3*0.24</f>
        <v>199.26</v>
      </c>
    </row>
    <row r="24" spans="1:22" x14ac:dyDescent="0.45">
      <c r="A24" s="17">
        <v>20</v>
      </c>
      <c r="B24" s="20"/>
      <c r="C24" s="19" t="s">
        <v>203</v>
      </c>
      <c r="D24" s="19" t="s">
        <v>204</v>
      </c>
      <c r="E24" s="19" t="s">
        <v>205</v>
      </c>
      <c r="F24" s="20">
        <v>16.968</v>
      </c>
      <c r="G24" s="18"/>
      <c r="H24" s="18"/>
      <c r="I24" s="21"/>
      <c r="J24" s="28"/>
      <c r="K24" s="28"/>
      <c r="L24" s="6"/>
      <c r="M24" s="6"/>
      <c r="N24" s="60" t="s">
        <v>45</v>
      </c>
      <c r="O24" s="61"/>
      <c r="P24" s="61">
        <f>W3*0.4</f>
        <v>332.1</v>
      </c>
      <c r="Q24" s="61">
        <f>W3*0.3</f>
        <v>249.07499999999999</v>
      </c>
      <c r="R24" s="61">
        <f>W3*0.3</f>
        <v>249.07499999999999</v>
      </c>
      <c r="S24" s="61">
        <f>W3*0.25</f>
        <v>207.5625</v>
      </c>
      <c r="T24" s="61">
        <f>W3*0.22</f>
        <v>182.655</v>
      </c>
      <c r="U24" s="61">
        <f>W3*0.2</f>
        <v>166.05</v>
      </c>
      <c r="V24" s="61">
        <f>W3*0.18</f>
        <v>149.44499999999999</v>
      </c>
    </row>
    <row r="25" spans="1:22" x14ac:dyDescent="0.45">
      <c r="A25" s="17">
        <v>21</v>
      </c>
      <c r="B25" s="20"/>
      <c r="C25" s="17" t="s">
        <v>407</v>
      </c>
      <c r="D25" s="17" t="s">
        <v>404</v>
      </c>
      <c r="E25" s="17" t="s">
        <v>408</v>
      </c>
      <c r="F25" s="20">
        <v>16.997</v>
      </c>
      <c r="G25" s="18"/>
      <c r="H25" s="18"/>
      <c r="I25" s="21"/>
      <c r="J25" s="28"/>
      <c r="K25" s="28"/>
      <c r="L25" s="6"/>
      <c r="M25" s="6"/>
      <c r="N25" s="60" t="s">
        <v>46</v>
      </c>
      <c r="O25" s="61"/>
      <c r="P25" s="61"/>
      <c r="Q25" s="61">
        <f>W3*0.2</f>
        <v>166.05</v>
      </c>
      <c r="R25" s="61">
        <f>W3*0.2</f>
        <v>166.05</v>
      </c>
      <c r="S25" s="61">
        <f>W3*0.2</f>
        <v>166.05</v>
      </c>
      <c r="T25" s="61">
        <f>W3*0.18</f>
        <v>149.44499999999999</v>
      </c>
      <c r="U25" s="61">
        <f>W3*0.16</f>
        <v>132.84</v>
      </c>
      <c r="V25" s="61">
        <f>W3*0.15</f>
        <v>124.53749999999999</v>
      </c>
    </row>
    <row r="26" spans="1:22" x14ac:dyDescent="0.45">
      <c r="A26" s="17">
        <v>22</v>
      </c>
      <c r="B26" s="190" t="s">
        <v>266</v>
      </c>
      <c r="C26" s="187" t="s">
        <v>195</v>
      </c>
      <c r="D26" s="187" t="s">
        <v>248</v>
      </c>
      <c r="E26" s="187" t="s">
        <v>249</v>
      </c>
      <c r="F26" s="190">
        <v>17.039000000000001</v>
      </c>
      <c r="G26" s="18"/>
      <c r="H26" s="18"/>
      <c r="I26" s="21"/>
      <c r="J26" s="28"/>
      <c r="K26" s="28"/>
      <c r="L26" s="6"/>
      <c r="M26" s="6"/>
      <c r="N26" s="60" t="s">
        <v>47</v>
      </c>
      <c r="O26" s="61"/>
      <c r="P26" s="61"/>
      <c r="Q26" s="61"/>
      <c r="R26" s="61">
        <f>W3*0.1</f>
        <v>83.025000000000006</v>
      </c>
      <c r="S26" s="61">
        <f>W3*0.15</f>
        <v>124.53749999999999</v>
      </c>
      <c r="T26" s="61">
        <f>W3*0.14</f>
        <v>116.23500000000001</v>
      </c>
      <c r="U26" s="61">
        <f>W3*0.12</f>
        <v>99.63</v>
      </c>
      <c r="V26" s="61">
        <f>W3*0.12</f>
        <v>99.63</v>
      </c>
    </row>
    <row r="27" spans="1:22" x14ac:dyDescent="0.45">
      <c r="A27" s="17">
        <v>23</v>
      </c>
      <c r="B27" s="190" t="s">
        <v>277</v>
      </c>
      <c r="C27" s="187" t="s">
        <v>229</v>
      </c>
      <c r="D27" s="187" t="s">
        <v>230</v>
      </c>
      <c r="E27" s="187" t="s">
        <v>231</v>
      </c>
      <c r="F27" s="190">
        <v>17.064</v>
      </c>
      <c r="G27" s="18"/>
      <c r="H27" s="18"/>
      <c r="I27" s="21"/>
      <c r="J27" s="28"/>
      <c r="K27" s="28"/>
      <c r="L27" s="6"/>
      <c r="M27" s="6"/>
      <c r="N27" s="60" t="s">
        <v>48</v>
      </c>
      <c r="O27" s="61"/>
      <c r="P27" s="61"/>
      <c r="Q27" s="61"/>
      <c r="R27" s="61"/>
      <c r="S27" s="61">
        <f>W3*0.1</f>
        <v>83.025000000000006</v>
      </c>
      <c r="T27" s="61">
        <f>W3*0.1</f>
        <v>83.025000000000006</v>
      </c>
      <c r="U27" s="61">
        <f>W3*0.1</f>
        <v>83.025000000000006</v>
      </c>
      <c r="V27" s="61">
        <f>W3*0.1</f>
        <v>83.025000000000006</v>
      </c>
    </row>
    <row r="28" spans="1:22" x14ac:dyDescent="0.45">
      <c r="A28" s="17">
        <v>24</v>
      </c>
      <c r="B28" s="20" t="s">
        <v>277</v>
      </c>
      <c r="C28" s="17" t="s">
        <v>326</v>
      </c>
      <c r="D28" s="17" t="s">
        <v>324</v>
      </c>
      <c r="E28" s="17" t="s">
        <v>325</v>
      </c>
      <c r="F28" s="20">
        <v>17.068000000000001</v>
      </c>
      <c r="G28" s="18"/>
      <c r="H28" s="18"/>
      <c r="I28" s="21"/>
      <c r="J28" s="28"/>
      <c r="K28" s="28"/>
      <c r="L28" s="6"/>
      <c r="M28" s="6"/>
      <c r="N28" s="60" t="s">
        <v>49</v>
      </c>
      <c r="O28" s="61"/>
      <c r="P28" s="61"/>
      <c r="Q28" s="61"/>
      <c r="R28" s="61"/>
      <c r="S28" s="61"/>
      <c r="T28" s="61">
        <f>W3*0.08</f>
        <v>66.42</v>
      </c>
      <c r="U28" s="61">
        <f>W3*0.08</f>
        <v>66.42</v>
      </c>
      <c r="V28" s="61">
        <f>W3*0.08</f>
        <v>66.42</v>
      </c>
    </row>
    <row r="29" spans="1:22" x14ac:dyDescent="0.45">
      <c r="A29" s="17">
        <v>25</v>
      </c>
      <c r="B29" s="20"/>
      <c r="C29" s="17" t="s">
        <v>165</v>
      </c>
      <c r="D29" s="17" t="s">
        <v>166</v>
      </c>
      <c r="E29" s="17" t="s">
        <v>246</v>
      </c>
      <c r="F29" s="20">
        <v>17.088999999999999</v>
      </c>
      <c r="G29" s="18"/>
      <c r="H29" s="18"/>
      <c r="I29" s="21"/>
      <c r="J29" s="28"/>
      <c r="K29" s="28"/>
      <c r="L29" s="6"/>
      <c r="M29" s="6"/>
      <c r="N29" s="60" t="s">
        <v>50</v>
      </c>
      <c r="O29" s="61"/>
      <c r="P29" s="61"/>
      <c r="Q29" s="61"/>
      <c r="R29" s="61"/>
      <c r="S29" s="61"/>
      <c r="T29" s="61"/>
      <c r="U29" s="61">
        <f>W3*0.07</f>
        <v>58.117500000000007</v>
      </c>
      <c r="V29" s="61">
        <f>W3*0.07</f>
        <v>58.117500000000007</v>
      </c>
    </row>
    <row r="30" spans="1:22" x14ac:dyDescent="0.45">
      <c r="A30" s="17">
        <v>26</v>
      </c>
      <c r="B30" s="20"/>
      <c r="C30" s="19" t="s">
        <v>450</v>
      </c>
      <c r="D30" s="19" t="s">
        <v>451</v>
      </c>
      <c r="E30" s="19" t="s">
        <v>452</v>
      </c>
      <c r="F30" s="20">
        <v>17.094999999999999</v>
      </c>
      <c r="G30" s="18"/>
      <c r="H30" s="18"/>
      <c r="I30" s="21"/>
      <c r="J30" s="28"/>
      <c r="K30" s="28"/>
      <c r="L30" s="6"/>
      <c r="M30" s="6"/>
      <c r="N30" s="63" t="s">
        <v>51</v>
      </c>
      <c r="O30" s="64"/>
      <c r="P30" s="64"/>
      <c r="Q30" s="64"/>
      <c r="R30" s="64"/>
      <c r="S30" s="64"/>
      <c r="T30" s="64"/>
      <c r="U30" s="64"/>
      <c r="V30" s="64">
        <f>W3*0.06</f>
        <v>49.814999999999998</v>
      </c>
    </row>
    <row r="31" spans="1:22" x14ac:dyDescent="0.45">
      <c r="A31" s="17">
        <v>27</v>
      </c>
      <c r="B31" s="20"/>
      <c r="C31" s="19" t="s">
        <v>439</v>
      </c>
      <c r="D31" s="19" t="s">
        <v>251</v>
      </c>
      <c r="E31" s="19" t="s">
        <v>440</v>
      </c>
      <c r="F31" s="20">
        <v>17.143999999999998</v>
      </c>
      <c r="G31" s="18"/>
      <c r="H31" s="18"/>
      <c r="I31" s="21"/>
      <c r="J31" s="28"/>
      <c r="K31" s="28"/>
      <c r="L31" s="6"/>
      <c r="M31" s="6"/>
      <c r="N31" s="57" t="s">
        <v>52</v>
      </c>
      <c r="O31" s="61">
        <f t="shared" ref="O31:V31" si="1">SUM(O23:O30)</f>
        <v>830.25</v>
      </c>
      <c r="P31" s="61">
        <f t="shared" si="1"/>
        <v>830.25</v>
      </c>
      <c r="Q31" s="61">
        <f t="shared" si="1"/>
        <v>830.25</v>
      </c>
      <c r="R31" s="61">
        <f t="shared" si="1"/>
        <v>830.24999999999989</v>
      </c>
      <c r="S31" s="61">
        <f t="shared" si="1"/>
        <v>830.25</v>
      </c>
      <c r="T31" s="61">
        <f t="shared" si="1"/>
        <v>830.24999999999989</v>
      </c>
      <c r="U31" s="61">
        <f t="shared" si="1"/>
        <v>830.25</v>
      </c>
      <c r="V31" s="61">
        <f t="shared" si="1"/>
        <v>830.25</v>
      </c>
    </row>
    <row r="32" spans="1:22" x14ac:dyDescent="0.45">
      <c r="A32" s="17">
        <v>28</v>
      </c>
      <c r="B32" s="190"/>
      <c r="C32" s="187" t="s">
        <v>153</v>
      </c>
      <c r="D32" s="187" t="s">
        <v>154</v>
      </c>
      <c r="E32" s="187" t="s">
        <v>155</v>
      </c>
      <c r="F32" s="190">
        <v>17.181000000000001</v>
      </c>
      <c r="G32" s="18" t="s">
        <v>579</v>
      </c>
      <c r="H32" s="18"/>
      <c r="I32" s="21"/>
      <c r="J32" s="28"/>
      <c r="K32" s="28"/>
      <c r="L32" s="6"/>
      <c r="M32" s="6"/>
      <c r="N32" s="30"/>
      <c r="O32" s="30"/>
      <c r="P32" s="30"/>
      <c r="Q32" s="30"/>
      <c r="R32" s="30"/>
      <c r="S32" s="30"/>
      <c r="T32" s="30"/>
      <c r="U32" s="30"/>
      <c r="V32" s="30"/>
    </row>
    <row r="33" spans="1:22" x14ac:dyDescent="0.45">
      <c r="A33" s="17">
        <v>29</v>
      </c>
      <c r="B33" s="20"/>
      <c r="C33" s="19" t="s">
        <v>352</v>
      </c>
      <c r="D33" s="19" t="s">
        <v>353</v>
      </c>
      <c r="E33" s="19" t="s">
        <v>354</v>
      </c>
      <c r="F33" s="20">
        <v>17.199000000000002</v>
      </c>
      <c r="G33" s="18"/>
      <c r="H33" s="18"/>
      <c r="I33" s="21"/>
      <c r="J33" s="28"/>
      <c r="K33" s="28"/>
      <c r="L33" s="6"/>
      <c r="M33" s="6"/>
      <c r="N33" s="30"/>
      <c r="O33" s="30"/>
      <c r="P33" s="30"/>
      <c r="Q33" s="30"/>
      <c r="R33" s="30"/>
      <c r="S33" s="30"/>
      <c r="T33" s="30"/>
      <c r="U33" s="30"/>
      <c r="V33" s="30"/>
    </row>
    <row r="34" spans="1:22" x14ac:dyDescent="0.45">
      <c r="A34" s="17">
        <v>30</v>
      </c>
      <c r="B34" s="190" t="s">
        <v>266</v>
      </c>
      <c r="C34" s="187" t="s">
        <v>162</v>
      </c>
      <c r="D34" s="187" t="s">
        <v>163</v>
      </c>
      <c r="E34" s="187" t="s">
        <v>164</v>
      </c>
      <c r="F34" s="190">
        <v>17.215</v>
      </c>
      <c r="G34" s="18"/>
      <c r="H34" s="18"/>
      <c r="I34" s="21"/>
      <c r="J34" s="28"/>
      <c r="K34" s="28"/>
      <c r="L34" s="6"/>
      <c r="M34" s="6"/>
      <c r="N34" s="65" t="s">
        <v>54</v>
      </c>
      <c r="O34" s="40"/>
      <c r="P34" s="40"/>
      <c r="Q34" s="40"/>
      <c r="R34" s="40"/>
      <c r="S34" s="40"/>
      <c r="T34" s="40"/>
      <c r="U34" s="40"/>
      <c r="V34" s="40"/>
    </row>
    <row r="35" spans="1:22" x14ac:dyDescent="0.45">
      <c r="A35" s="17">
        <v>31</v>
      </c>
      <c r="B35" s="20"/>
      <c r="C35" s="19" t="s">
        <v>346</v>
      </c>
      <c r="D35" s="19" t="s">
        <v>347</v>
      </c>
      <c r="E35" s="19" t="s">
        <v>348</v>
      </c>
      <c r="F35" s="20">
        <v>17.224</v>
      </c>
      <c r="G35" s="18"/>
      <c r="H35" s="18"/>
      <c r="I35" s="21"/>
      <c r="J35" s="28"/>
      <c r="K35" s="28"/>
      <c r="L35" s="6"/>
      <c r="M35" s="6"/>
      <c r="N35" s="66" t="s">
        <v>35</v>
      </c>
      <c r="O35" s="67" t="s">
        <v>36</v>
      </c>
      <c r="P35" s="67" t="s">
        <v>37</v>
      </c>
      <c r="Q35" s="67" t="s">
        <v>38</v>
      </c>
      <c r="R35" s="67" t="s">
        <v>39</v>
      </c>
      <c r="S35" s="67" t="s">
        <v>40</v>
      </c>
      <c r="T35" s="67" t="s">
        <v>41</v>
      </c>
      <c r="U35" s="67" t="s">
        <v>42</v>
      </c>
      <c r="V35" s="67" t="s">
        <v>43</v>
      </c>
    </row>
    <row r="36" spans="1:22" x14ac:dyDescent="0.45">
      <c r="A36" s="17">
        <v>32</v>
      </c>
      <c r="B36" s="20"/>
      <c r="C36" s="19" t="s">
        <v>412</v>
      </c>
      <c r="D36" s="19" t="s">
        <v>413</v>
      </c>
      <c r="E36" s="19" t="s">
        <v>414</v>
      </c>
      <c r="F36" s="20">
        <v>17.224</v>
      </c>
      <c r="G36" s="18"/>
      <c r="H36" s="18"/>
      <c r="I36" s="21"/>
      <c r="J36" s="28"/>
      <c r="K36" s="28"/>
      <c r="L36" s="6"/>
      <c r="M36" s="6"/>
      <c r="N36" s="68" t="s">
        <v>44</v>
      </c>
      <c r="O36" s="69">
        <f>W4</f>
        <v>553.5</v>
      </c>
      <c r="P36" s="70">
        <f>W4*0.6</f>
        <v>332.09999999999997</v>
      </c>
      <c r="Q36" s="69">
        <f>W4*0.5</f>
        <v>276.75</v>
      </c>
      <c r="R36" s="69">
        <f>W4*0.4</f>
        <v>221.4</v>
      </c>
      <c r="S36" s="69">
        <f>W4*0.3</f>
        <v>166.04999999999998</v>
      </c>
      <c r="T36" s="69">
        <f>W4*0.28</f>
        <v>154.98000000000002</v>
      </c>
      <c r="U36" s="69">
        <f>W4*0.27</f>
        <v>149.44500000000002</v>
      </c>
      <c r="V36" s="69">
        <f>W4*0.24</f>
        <v>132.84</v>
      </c>
    </row>
    <row r="37" spans="1:22" x14ac:dyDescent="0.45">
      <c r="A37" s="17">
        <v>33</v>
      </c>
      <c r="B37" s="20"/>
      <c r="C37" s="17" t="s">
        <v>507</v>
      </c>
      <c r="D37" s="17" t="s">
        <v>381</v>
      </c>
      <c r="E37" s="17" t="s">
        <v>382</v>
      </c>
      <c r="F37" s="20">
        <v>17.23</v>
      </c>
      <c r="G37" s="18"/>
      <c r="H37" s="18"/>
      <c r="I37" s="21"/>
      <c r="J37" s="28"/>
      <c r="K37" s="28"/>
      <c r="L37" s="6"/>
      <c r="M37" s="6"/>
      <c r="N37" s="68" t="s">
        <v>45</v>
      </c>
      <c r="O37" s="69"/>
      <c r="P37" s="69">
        <f>W4*0.4</f>
        <v>221.4</v>
      </c>
      <c r="Q37" s="69">
        <f>W4*0.3</f>
        <v>166.04999999999998</v>
      </c>
      <c r="R37" s="69">
        <f>W4*0.3</f>
        <v>166.04999999999998</v>
      </c>
      <c r="S37" s="69">
        <f>W4*0.25</f>
        <v>138.375</v>
      </c>
      <c r="T37" s="69">
        <f>W4*0.22</f>
        <v>121.77</v>
      </c>
      <c r="U37" s="69">
        <f>W4*0.2</f>
        <v>110.7</v>
      </c>
      <c r="V37" s="69">
        <f>W4*0.18</f>
        <v>99.63</v>
      </c>
    </row>
    <row r="38" spans="1:22" x14ac:dyDescent="0.45">
      <c r="A38" s="17">
        <v>34</v>
      </c>
      <c r="B38" s="20"/>
      <c r="C38" s="17" t="s">
        <v>424</v>
      </c>
      <c r="D38" s="17" t="s">
        <v>425</v>
      </c>
      <c r="E38" s="17" t="s">
        <v>426</v>
      </c>
      <c r="F38" s="20">
        <v>17.231999999999999</v>
      </c>
      <c r="G38" s="18"/>
      <c r="H38" s="18"/>
      <c r="I38" s="21"/>
      <c r="J38" s="28"/>
      <c r="K38" s="28"/>
      <c r="L38" s="6"/>
      <c r="M38" s="6"/>
      <c r="N38" s="68" t="s">
        <v>46</v>
      </c>
      <c r="O38" s="69"/>
      <c r="P38" s="69"/>
      <c r="Q38" s="69">
        <f>W4*0.2</f>
        <v>110.7</v>
      </c>
      <c r="R38" s="69">
        <f>W4*0.2</f>
        <v>110.7</v>
      </c>
      <c r="S38" s="69">
        <f>W4*0.2</f>
        <v>110.7</v>
      </c>
      <c r="T38" s="69">
        <f>W4*0.18</f>
        <v>99.63</v>
      </c>
      <c r="U38" s="69">
        <f>W4*0.16</f>
        <v>88.56</v>
      </c>
      <c r="V38" s="69">
        <f>W4*0.15</f>
        <v>83.024999999999991</v>
      </c>
    </row>
    <row r="39" spans="1:22" x14ac:dyDescent="0.45">
      <c r="A39" s="17">
        <v>35</v>
      </c>
      <c r="B39" s="190" t="s">
        <v>277</v>
      </c>
      <c r="C39" s="187" t="s">
        <v>279</v>
      </c>
      <c r="D39" s="187" t="s">
        <v>280</v>
      </c>
      <c r="E39" s="187" t="s">
        <v>281</v>
      </c>
      <c r="F39" s="190">
        <v>17.268999999999998</v>
      </c>
      <c r="G39" s="18"/>
      <c r="H39" s="18"/>
      <c r="I39" s="21"/>
      <c r="J39" s="28"/>
      <c r="K39" s="28"/>
      <c r="L39" s="6"/>
      <c r="M39" s="6"/>
      <c r="N39" s="68" t="s">
        <v>47</v>
      </c>
      <c r="O39" s="69"/>
      <c r="P39" s="69"/>
      <c r="Q39" s="69"/>
      <c r="R39" s="69">
        <f>W4*0.1</f>
        <v>55.35</v>
      </c>
      <c r="S39" s="69">
        <f>W4*0.15</f>
        <v>83.024999999999991</v>
      </c>
      <c r="T39" s="69">
        <f>W4*0.14</f>
        <v>77.490000000000009</v>
      </c>
      <c r="U39" s="69">
        <f>W4*0.12</f>
        <v>66.42</v>
      </c>
      <c r="V39" s="69">
        <f>W4*0.12</f>
        <v>66.42</v>
      </c>
    </row>
    <row r="40" spans="1:22" x14ac:dyDescent="0.45">
      <c r="A40" s="17">
        <v>36</v>
      </c>
      <c r="B40" s="20"/>
      <c r="C40" s="19" t="s">
        <v>491</v>
      </c>
      <c r="D40" s="19" t="s">
        <v>483</v>
      </c>
      <c r="E40" s="19" t="s">
        <v>496</v>
      </c>
      <c r="F40" s="20">
        <v>17.283999999999999</v>
      </c>
      <c r="G40" s="18"/>
      <c r="H40" s="18"/>
      <c r="I40" s="21"/>
      <c r="J40" s="28"/>
      <c r="K40" s="28"/>
      <c r="L40" s="6"/>
      <c r="M40" s="6"/>
      <c r="N40" s="68" t="s">
        <v>48</v>
      </c>
      <c r="O40" s="69"/>
      <c r="P40" s="69"/>
      <c r="Q40" s="69"/>
      <c r="R40" s="69"/>
      <c r="S40" s="69">
        <f>W4*0.1</f>
        <v>55.35</v>
      </c>
      <c r="T40" s="69">
        <f>W4*0.1</f>
        <v>55.35</v>
      </c>
      <c r="U40" s="69">
        <f>W4*0.1</f>
        <v>55.35</v>
      </c>
      <c r="V40" s="69">
        <f>W4*0.1</f>
        <v>55.35</v>
      </c>
    </row>
    <row r="41" spans="1:22" x14ac:dyDescent="0.45">
      <c r="A41" s="17">
        <v>37</v>
      </c>
      <c r="B41" s="190" t="s">
        <v>266</v>
      </c>
      <c r="C41" s="187" t="s">
        <v>183</v>
      </c>
      <c r="D41" s="187" t="s">
        <v>184</v>
      </c>
      <c r="E41" s="187" t="s">
        <v>278</v>
      </c>
      <c r="F41" s="190">
        <v>17.286999999999999</v>
      </c>
      <c r="G41" s="18"/>
      <c r="H41" s="18"/>
      <c r="I41" s="21"/>
      <c r="J41" s="28"/>
      <c r="K41" s="28"/>
      <c r="L41" s="6"/>
      <c r="M41" s="6"/>
      <c r="N41" s="68" t="s">
        <v>49</v>
      </c>
      <c r="O41" s="69"/>
      <c r="P41" s="69"/>
      <c r="Q41" s="69"/>
      <c r="R41" s="69"/>
      <c r="S41" s="69"/>
      <c r="T41" s="69">
        <f>W4*0.08</f>
        <v>44.28</v>
      </c>
      <c r="U41" s="69">
        <f>W4*0.08</f>
        <v>44.28</v>
      </c>
      <c r="V41" s="69">
        <f>W4*0.08</f>
        <v>44.28</v>
      </c>
    </row>
    <row r="42" spans="1:22" x14ac:dyDescent="0.45">
      <c r="A42" s="17">
        <v>38</v>
      </c>
      <c r="B42" s="190"/>
      <c r="C42" s="187" t="s">
        <v>466</v>
      </c>
      <c r="D42" s="187" t="s">
        <v>464</v>
      </c>
      <c r="E42" s="187" t="s">
        <v>465</v>
      </c>
      <c r="F42" s="190">
        <v>17.295999999999999</v>
      </c>
      <c r="G42" s="18"/>
      <c r="H42" s="18"/>
      <c r="I42" s="21"/>
      <c r="J42" s="28"/>
      <c r="K42" s="28"/>
      <c r="L42" s="6"/>
      <c r="M42" s="6"/>
      <c r="N42" s="68" t="s">
        <v>50</v>
      </c>
      <c r="O42" s="69"/>
      <c r="P42" s="69"/>
      <c r="Q42" s="69"/>
      <c r="R42" s="69"/>
      <c r="S42" s="69"/>
      <c r="T42" s="69"/>
      <c r="U42" s="69">
        <f>W4*0.07</f>
        <v>38.745000000000005</v>
      </c>
      <c r="V42" s="69">
        <f>W4*0.07</f>
        <v>38.745000000000005</v>
      </c>
    </row>
    <row r="43" spans="1:22" x14ac:dyDescent="0.45">
      <c r="A43" s="17">
        <v>39</v>
      </c>
      <c r="B43" s="20"/>
      <c r="C43" s="17" t="s">
        <v>507</v>
      </c>
      <c r="D43" s="17" t="s">
        <v>381</v>
      </c>
      <c r="E43" s="17" t="s">
        <v>384</v>
      </c>
      <c r="F43" s="20">
        <v>17.329000000000001</v>
      </c>
      <c r="G43" s="18"/>
      <c r="H43" s="18"/>
      <c r="I43" s="21"/>
      <c r="J43" s="28"/>
      <c r="K43" s="28"/>
      <c r="L43" s="6"/>
      <c r="M43" s="6"/>
      <c r="N43" s="71" t="s">
        <v>51</v>
      </c>
      <c r="O43" s="72"/>
      <c r="P43" s="72"/>
      <c r="Q43" s="72"/>
      <c r="R43" s="72"/>
      <c r="S43" s="72"/>
      <c r="T43" s="72"/>
      <c r="U43" s="72"/>
      <c r="V43" s="72">
        <f>W4*0.06</f>
        <v>33.21</v>
      </c>
    </row>
    <row r="44" spans="1:22" x14ac:dyDescent="0.45">
      <c r="A44" s="17">
        <v>40</v>
      </c>
      <c r="B44" s="190" t="s">
        <v>266</v>
      </c>
      <c r="C44" s="187" t="s">
        <v>289</v>
      </c>
      <c r="D44" s="187" t="s">
        <v>274</v>
      </c>
      <c r="E44" s="187" t="s">
        <v>275</v>
      </c>
      <c r="F44" s="190">
        <v>17.331</v>
      </c>
      <c r="G44" s="18"/>
      <c r="H44" s="18"/>
      <c r="I44" s="21"/>
      <c r="J44" s="28"/>
      <c r="K44" s="28"/>
      <c r="L44" s="6"/>
      <c r="M44" s="6"/>
      <c r="N44" s="65" t="s">
        <v>52</v>
      </c>
      <c r="O44" s="69">
        <f t="shared" ref="O44:V44" si="2">SUM(O36:O43)</f>
        <v>553.5</v>
      </c>
      <c r="P44" s="69">
        <f t="shared" si="2"/>
        <v>553.5</v>
      </c>
      <c r="Q44" s="69">
        <f t="shared" si="2"/>
        <v>553.5</v>
      </c>
      <c r="R44" s="69">
        <f t="shared" si="2"/>
        <v>553.5</v>
      </c>
      <c r="S44" s="69">
        <f t="shared" si="2"/>
        <v>553.49999999999989</v>
      </c>
      <c r="T44" s="69">
        <f t="shared" si="2"/>
        <v>553.5</v>
      </c>
      <c r="U44" s="69">
        <f t="shared" si="2"/>
        <v>553.50000000000011</v>
      </c>
      <c r="V44" s="69">
        <f t="shared" si="2"/>
        <v>553.50000000000011</v>
      </c>
    </row>
    <row r="45" spans="1:22" x14ac:dyDescent="0.45">
      <c r="A45" s="17">
        <v>41</v>
      </c>
      <c r="B45" s="20"/>
      <c r="C45" s="17" t="s">
        <v>397</v>
      </c>
      <c r="D45" s="17" t="s">
        <v>398</v>
      </c>
      <c r="E45" s="17" t="s">
        <v>400</v>
      </c>
      <c r="F45" s="20">
        <v>17.344999999999999</v>
      </c>
      <c r="G45" s="18"/>
      <c r="H45" s="18"/>
      <c r="I45" s="21"/>
      <c r="J45" s="28"/>
      <c r="K45" s="28"/>
      <c r="L45" s="6"/>
      <c r="M45" s="6"/>
      <c r="N45" s="30"/>
      <c r="O45" s="30"/>
      <c r="P45" s="30"/>
      <c r="Q45" s="30"/>
      <c r="R45" s="30"/>
      <c r="S45" s="30"/>
      <c r="T45" s="30"/>
      <c r="U45" s="30"/>
      <c r="V45" s="30"/>
    </row>
    <row r="46" spans="1:22" x14ac:dyDescent="0.45">
      <c r="A46" s="17">
        <v>42</v>
      </c>
      <c r="B46" s="190" t="s">
        <v>266</v>
      </c>
      <c r="C46" s="187" t="s">
        <v>242</v>
      </c>
      <c r="D46" s="187" t="s">
        <v>163</v>
      </c>
      <c r="E46" s="187" t="s">
        <v>243</v>
      </c>
      <c r="F46" s="190">
        <v>17.428999999999998</v>
      </c>
      <c r="G46" s="18"/>
      <c r="H46" s="18"/>
      <c r="I46" s="21"/>
      <c r="J46" s="28"/>
      <c r="K46" s="28"/>
      <c r="L46" s="6"/>
      <c r="M46" s="6"/>
      <c r="N46" s="30"/>
      <c r="O46" s="30"/>
      <c r="P46" s="30"/>
      <c r="Q46" s="30"/>
      <c r="R46" s="30"/>
      <c r="S46" s="30"/>
      <c r="T46" s="30"/>
      <c r="U46" s="30"/>
      <c r="V46" s="30"/>
    </row>
    <row r="47" spans="1:22" x14ac:dyDescent="0.45">
      <c r="A47" s="17">
        <v>43</v>
      </c>
      <c r="B47" s="190" t="s">
        <v>276</v>
      </c>
      <c r="C47" s="187" t="s">
        <v>174</v>
      </c>
      <c r="D47" s="187" t="s">
        <v>175</v>
      </c>
      <c r="E47" s="187" t="s">
        <v>176</v>
      </c>
      <c r="F47" s="190">
        <v>17.492000000000001</v>
      </c>
      <c r="G47" s="18"/>
      <c r="H47" s="18"/>
      <c r="I47" s="21"/>
      <c r="J47" s="28"/>
      <c r="K47" s="28"/>
      <c r="L47" s="6"/>
      <c r="M47" s="6"/>
      <c r="N47" s="73" t="s">
        <v>55</v>
      </c>
      <c r="O47" s="43"/>
      <c r="P47" s="43"/>
      <c r="Q47" s="43"/>
      <c r="R47" s="43"/>
      <c r="S47" s="43"/>
      <c r="T47" s="43"/>
      <c r="U47" s="43"/>
      <c r="V47" s="43"/>
    </row>
    <row r="48" spans="1:22" x14ac:dyDescent="0.45">
      <c r="A48" s="17">
        <v>44</v>
      </c>
      <c r="B48" s="20"/>
      <c r="C48" s="19" t="s">
        <v>503</v>
      </c>
      <c r="D48" s="19" t="s">
        <v>506</v>
      </c>
      <c r="E48" s="19" t="s">
        <v>462</v>
      </c>
      <c r="F48" s="20">
        <v>17.518000000000001</v>
      </c>
      <c r="G48" s="18">
        <v>1</v>
      </c>
      <c r="H48" s="18" t="s">
        <v>563</v>
      </c>
      <c r="I48" s="21"/>
      <c r="J48" s="28"/>
      <c r="K48" s="28"/>
      <c r="L48" s="6"/>
      <c r="M48" s="6"/>
      <c r="N48" s="74" t="s">
        <v>35</v>
      </c>
      <c r="O48" s="75" t="s">
        <v>36</v>
      </c>
      <c r="P48" s="75" t="s">
        <v>37</v>
      </c>
      <c r="Q48" s="75" t="s">
        <v>38</v>
      </c>
      <c r="R48" s="75" t="s">
        <v>39</v>
      </c>
      <c r="S48" s="75" t="s">
        <v>40</v>
      </c>
      <c r="T48" s="75" t="s">
        <v>41</v>
      </c>
      <c r="U48" s="75" t="s">
        <v>42</v>
      </c>
      <c r="V48" s="75" t="s">
        <v>43</v>
      </c>
    </row>
    <row r="49" spans="1:22" x14ac:dyDescent="0.45">
      <c r="A49" s="17">
        <v>45</v>
      </c>
      <c r="B49" s="20"/>
      <c r="C49" s="187" t="s">
        <v>250</v>
      </c>
      <c r="D49" s="187" t="s">
        <v>251</v>
      </c>
      <c r="E49" s="187" t="s">
        <v>252</v>
      </c>
      <c r="F49" s="20">
        <v>17.524999999999999</v>
      </c>
      <c r="G49" s="18">
        <v>2</v>
      </c>
      <c r="H49" s="18"/>
      <c r="I49" s="21"/>
      <c r="J49" s="28"/>
      <c r="K49" s="28"/>
      <c r="L49" s="6"/>
      <c r="M49" s="6"/>
      <c r="N49" s="76" t="s">
        <v>44</v>
      </c>
      <c r="O49" s="77">
        <f>W5</f>
        <v>276.75</v>
      </c>
      <c r="P49" s="78">
        <f>W5*0.6</f>
        <v>166.04999999999998</v>
      </c>
      <c r="Q49" s="77">
        <f>W5*0.5</f>
        <v>138.375</v>
      </c>
      <c r="R49" s="77">
        <f>W5*0.4</f>
        <v>110.7</v>
      </c>
      <c r="S49" s="77">
        <f>W5*0.3</f>
        <v>83.024999999999991</v>
      </c>
      <c r="T49" s="77">
        <f>W5*0.28</f>
        <v>77.490000000000009</v>
      </c>
      <c r="U49" s="77">
        <f>W5*0.27</f>
        <v>74.722500000000011</v>
      </c>
      <c r="V49" s="77">
        <f>W5*0.24</f>
        <v>66.42</v>
      </c>
    </row>
    <row r="50" spans="1:22" x14ac:dyDescent="0.45">
      <c r="A50" s="17">
        <v>46</v>
      </c>
      <c r="B50" s="190"/>
      <c r="C50" s="187" t="s">
        <v>186</v>
      </c>
      <c r="D50" s="187" t="s">
        <v>187</v>
      </c>
      <c r="E50" s="187" t="s">
        <v>188</v>
      </c>
      <c r="F50" s="190">
        <v>17.544</v>
      </c>
      <c r="G50" s="18">
        <v>3</v>
      </c>
      <c r="H50" s="18"/>
      <c r="I50" s="21"/>
      <c r="J50" s="28"/>
      <c r="K50" s="28"/>
      <c r="L50" s="6"/>
      <c r="M50" s="6"/>
      <c r="N50" s="76" t="s">
        <v>45</v>
      </c>
      <c r="O50" s="77"/>
      <c r="P50" s="77">
        <f>W5*0.4</f>
        <v>110.7</v>
      </c>
      <c r="Q50" s="77">
        <f>W5*0.3</f>
        <v>83.024999999999991</v>
      </c>
      <c r="R50" s="77">
        <f>W5*0.3</f>
        <v>83.024999999999991</v>
      </c>
      <c r="S50" s="77">
        <f>W5*0.25</f>
        <v>69.1875</v>
      </c>
      <c r="T50" s="77">
        <f>W5*0.22</f>
        <v>60.884999999999998</v>
      </c>
      <c r="U50" s="77">
        <f>W5*0.2</f>
        <v>55.35</v>
      </c>
      <c r="V50" s="77">
        <f>W5*0.18</f>
        <v>49.814999999999998</v>
      </c>
    </row>
    <row r="51" spans="1:22" x14ac:dyDescent="0.45">
      <c r="A51" s="17">
        <v>47</v>
      </c>
      <c r="B51" s="190" t="s">
        <v>277</v>
      </c>
      <c r="C51" s="187" t="s">
        <v>283</v>
      </c>
      <c r="D51" s="187" t="s">
        <v>230</v>
      </c>
      <c r="E51" s="187" t="s">
        <v>284</v>
      </c>
      <c r="F51" s="190">
        <v>17.55</v>
      </c>
      <c r="G51" s="18">
        <v>4</v>
      </c>
      <c r="H51" s="18"/>
      <c r="I51" s="21"/>
      <c r="J51" s="28"/>
      <c r="K51" s="28"/>
      <c r="L51" s="6"/>
      <c r="M51" s="6"/>
      <c r="N51" s="76" t="s">
        <v>46</v>
      </c>
      <c r="O51" s="77"/>
      <c r="P51" s="77"/>
      <c r="Q51" s="77">
        <f>W5*0.2</f>
        <v>55.35</v>
      </c>
      <c r="R51" s="77">
        <f>W5*0.2</f>
        <v>55.35</v>
      </c>
      <c r="S51" s="77">
        <f>W5*0.2</f>
        <v>55.35</v>
      </c>
      <c r="T51" s="77">
        <f>W5*0.18</f>
        <v>49.814999999999998</v>
      </c>
      <c r="U51" s="77">
        <f>W5*0.16</f>
        <v>44.28</v>
      </c>
      <c r="V51" s="77">
        <f>W5*0.15</f>
        <v>41.512499999999996</v>
      </c>
    </row>
    <row r="52" spans="1:22" x14ac:dyDescent="0.45">
      <c r="A52" s="17">
        <v>48</v>
      </c>
      <c r="B52" s="190"/>
      <c r="C52" s="187" t="s">
        <v>195</v>
      </c>
      <c r="D52" s="187" t="s">
        <v>196</v>
      </c>
      <c r="E52" s="187" t="s">
        <v>197</v>
      </c>
      <c r="F52" s="190">
        <v>17.568000000000001</v>
      </c>
      <c r="G52" s="18">
        <v>5</v>
      </c>
      <c r="H52" s="18"/>
      <c r="I52" s="21"/>
      <c r="J52" s="28"/>
      <c r="K52" s="28"/>
      <c r="L52" s="6"/>
      <c r="M52" s="6"/>
      <c r="N52" s="76" t="s">
        <v>47</v>
      </c>
      <c r="O52" s="77"/>
      <c r="P52" s="77"/>
      <c r="Q52" s="77"/>
      <c r="R52" s="77">
        <f>W5*0.1</f>
        <v>27.675000000000001</v>
      </c>
      <c r="S52" s="77">
        <f>W5*0.15</f>
        <v>41.512499999999996</v>
      </c>
      <c r="T52" s="77">
        <f>W5*0.14</f>
        <v>38.745000000000005</v>
      </c>
      <c r="U52" s="77">
        <f>W5*0.12</f>
        <v>33.21</v>
      </c>
      <c r="V52" s="77">
        <f>W5*0.12</f>
        <v>33.21</v>
      </c>
    </row>
    <row r="53" spans="1:22" x14ac:dyDescent="0.45">
      <c r="A53" s="17">
        <v>49</v>
      </c>
      <c r="B53" s="190"/>
      <c r="C53" s="187" t="s">
        <v>189</v>
      </c>
      <c r="D53" s="187" t="s">
        <v>190</v>
      </c>
      <c r="E53" s="187" t="s">
        <v>247</v>
      </c>
      <c r="F53" s="190">
        <v>17.634</v>
      </c>
      <c r="G53" s="18"/>
      <c r="H53" s="18"/>
      <c r="I53" s="21"/>
      <c r="J53" s="28"/>
      <c r="K53" s="28"/>
      <c r="L53" s="6"/>
      <c r="M53" s="6"/>
      <c r="N53" s="76" t="s">
        <v>48</v>
      </c>
      <c r="O53" s="77"/>
      <c r="P53" s="77"/>
      <c r="Q53" s="77"/>
      <c r="R53" s="77"/>
      <c r="S53" s="77">
        <f>W5*0.1</f>
        <v>27.675000000000001</v>
      </c>
      <c r="T53" s="77">
        <f>W5*0.1</f>
        <v>27.675000000000001</v>
      </c>
      <c r="U53" s="77">
        <f>W5*0.1</f>
        <v>27.675000000000001</v>
      </c>
      <c r="V53" s="77">
        <f>W5*0.1</f>
        <v>27.675000000000001</v>
      </c>
    </row>
    <row r="54" spans="1:22" x14ac:dyDescent="0.45">
      <c r="A54" s="17">
        <v>50</v>
      </c>
      <c r="B54" s="20" t="s">
        <v>266</v>
      </c>
      <c r="C54" s="19" t="s">
        <v>150</v>
      </c>
      <c r="D54" s="19" t="s">
        <v>151</v>
      </c>
      <c r="E54" s="19" t="s">
        <v>152</v>
      </c>
      <c r="F54" s="20">
        <v>17.733000000000001</v>
      </c>
      <c r="G54" s="18"/>
      <c r="H54" s="18"/>
      <c r="I54" s="21"/>
      <c r="J54" s="28"/>
      <c r="K54" s="28"/>
      <c r="L54" s="6"/>
      <c r="M54" s="6"/>
      <c r="N54" s="76" t="s">
        <v>49</v>
      </c>
      <c r="O54" s="77"/>
      <c r="P54" s="77"/>
      <c r="Q54" s="77"/>
      <c r="R54" s="77"/>
      <c r="S54" s="77"/>
      <c r="T54" s="77">
        <f>W5*0.08</f>
        <v>22.14</v>
      </c>
      <c r="U54" s="77">
        <f>W5*0.08</f>
        <v>22.14</v>
      </c>
      <c r="V54" s="77">
        <f>W5*0.08</f>
        <v>22.14</v>
      </c>
    </row>
    <row r="55" spans="1:22" x14ac:dyDescent="0.45">
      <c r="A55" s="17">
        <v>51</v>
      </c>
      <c r="B55" s="20"/>
      <c r="C55" s="19" t="s">
        <v>443</v>
      </c>
      <c r="D55" s="19" t="s">
        <v>441</v>
      </c>
      <c r="E55" s="19" t="s">
        <v>444</v>
      </c>
      <c r="F55" s="20">
        <v>17.817</v>
      </c>
      <c r="G55" s="18"/>
      <c r="H55" s="18"/>
      <c r="I55" s="21"/>
      <c r="J55" s="28"/>
      <c r="K55" s="28"/>
      <c r="L55" s="6"/>
      <c r="M55" s="6"/>
      <c r="N55" s="76" t="s">
        <v>50</v>
      </c>
      <c r="O55" s="77"/>
      <c r="P55" s="77"/>
      <c r="Q55" s="77"/>
      <c r="R55" s="77"/>
      <c r="S55" s="77"/>
      <c r="T55" s="77"/>
      <c r="U55" s="77">
        <f>W5*0.07</f>
        <v>19.372500000000002</v>
      </c>
      <c r="V55" s="77">
        <f>W5*0.07</f>
        <v>19.372500000000002</v>
      </c>
    </row>
    <row r="56" spans="1:22" x14ac:dyDescent="0.45">
      <c r="A56" s="17">
        <v>52</v>
      </c>
      <c r="B56" s="190"/>
      <c r="C56" s="187" t="s">
        <v>171</v>
      </c>
      <c r="D56" s="187" t="s">
        <v>172</v>
      </c>
      <c r="E56" s="187" t="s">
        <v>173</v>
      </c>
      <c r="F56" s="190">
        <v>17.844999999999999</v>
      </c>
      <c r="G56" s="18"/>
      <c r="H56" s="18"/>
      <c r="I56" s="21"/>
      <c r="J56" s="28"/>
      <c r="K56" s="28"/>
      <c r="L56" s="6"/>
      <c r="M56" s="6"/>
      <c r="N56" s="79" t="s">
        <v>51</v>
      </c>
      <c r="O56" s="80"/>
      <c r="P56" s="80"/>
      <c r="Q56" s="80"/>
      <c r="R56" s="80"/>
      <c r="S56" s="80"/>
      <c r="T56" s="80"/>
      <c r="U56" s="80"/>
      <c r="V56" s="80">
        <f>W5*0.06</f>
        <v>16.605</v>
      </c>
    </row>
    <row r="57" spans="1:22" x14ac:dyDescent="0.45">
      <c r="A57" s="17">
        <v>53</v>
      </c>
      <c r="B57" s="190"/>
      <c r="C57" s="187" t="s">
        <v>177</v>
      </c>
      <c r="D57" s="187" t="s">
        <v>178</v>
      </c>
      <c r="E57" s="187" t="s">
        <v>179</v>
      </c>
      <c r="F57" s="190">
        <v>17.943999999999999</v>
      </c>
      <c r="G57" s="18"/>
      <c r="H57" s="18"/>
      <c r="I57" s="21"/>
      <c r="J57" s="28"/>
      <c r="K57" s="28"/>
      <c r="L57" s="6"/>
      <c r="M57" s="6"/>
      <c r="N57" s="73" t="s">
        <v>52</v>
      </c>
      <c r="O57" s="77">
        <f t="shared" ref="O57:V57" si="3">SUM(O49:O56)</f>
        <v>276.75</v>
      </c>
      <c r="P57" s="77">
        <f t="shared" si="3"/>
        <v>276.75</v>
      </c>
      <c r="Q57" s="77">
        <f t="shared" si="3"/>
        <v>276.75</v>
      </c>
      <c r="R57" s="77">
        <f t="shared" si="3"/>
        <v>276.75</v>
      </c>
      <c r="S57" s="77">
        <f t="shared" si="3"/>
        <v>276.74999999999994</v>
      </c>
      <c r="T57" s="77">
        <f t="shared" si="3"/>
        <v>276.75</v>
      </c>
      <c r="U57" s="77">
        <f t="shared" si="3"/>
        <v>276.75000000000006</v>
      </c>
      <c r="V57" s="77">
        <f t="shared" si="3"/>
        <v>276.75000000000006</v>
      </c>
    </row>
    <row r="58" spans="1:22" x14ac:dyDescent="0.45">
      <c r="A58" s="17">
        <v>54</v>
      </c>
      <c r="B58" s="20"/>
      <c r="C58" s="17" t="s">
        <v>340</v>
      </c>
      <c r="D58" s="17" t="s">
        <v>341</v>
      </c>
      <c r="E58" s="17" t="s">
        <v>343</v>
      </c>
      <c r="F58" s="20">
        <v>17.957999999999998</v>
      </c>
      <c r="G58" s="18"/>
      <c r="H58" s="18"/>
      <c r="I58" s="21"/>
      <c r="J58" s="28"/>
      <c r="K58" s="28"/>
      <c r="L58" s="6"/>
      <c r="M58" s="6"/>
      <c r="N58" s="6"/>
    </row>
    <row r="59" spans="1:22" x14ac:dyDescent="0.45">
      <c r="A59" s="17">
        <v>55</v>
      </c>
      <c r="B59" s="20"/>
      <c r="C59" s="19" t="s">
        <v>474</v>
      </c>
      <c r="D59" s="19" t="s">
        <v>475</v>
      </c>
      <c r="E59" s="19" t="s">
        <v>476</v>
      </c>
      <c r="F59" s="20">
        <v>18.001000000000001</v>
      </c>
      <c r="G59" s="18"/>
      <c r="H59" s="18"/>
      <c r="I59" s="21"/>
      <c r="J59" s="28"/>
      <c r="K59" s="28"/>
      <c r="L59" s="6"/>
      <c r="M59" s="6"/>
      <c r="N59" s="6"/>
    </row>
    <row r="60" spans="1:22" x14ac:dyDescent="0.45">
      <c r="A60" s="17">
        <v>56</v>
      </c>
      <c r="B60" s="20"/>
      <c r="C60" s="17" t="s">
        <v>415</v>
      </c>
      <c r="D60" s="17" t="s">
        <v>416</v>
      </c>
      <c r="E60" s="17" t="s">
        <v>417</v>
      </c>
      <c r="F60" s="20">
        <v>18.047000000000001</v>
      </c>
      <c r="G60" s="18"/>
      <c r="H60" s="18"/>
      <c r="I60" s="21"/>
      <c r="J60" s="28"/>
      <c r="K60" s="28"/>
      <c r="L60" s="6"/>
      <c r="M60" s="6"/>
      <c r="N60" s="6"/>
    </row>
    <row r="61" spans="1:22" x14ac:dyDescent="0.45">
      <c r="A61" s="17">
        <v>57</v>
      </c>
      <c r="B61" s="20"/>
      <c r="C61" s="19" t="s">
        <v>377</v>
      </c>
      <c r="D61" s="19" t="s">
        <v>378</v>
      </c>
      <c r="E61" s="19" t="s">
        <v>379</v>
      </c>
      <c r="F61" s="20">
        <v>18.09</v>
      </c>
      <c r="G61" s="18"/>
      <c r="H61" s="18"/>
      <c r="I61" s="21"/>
      <c r="J61" s="28"/>
      <c r="K61" s="28"/>
      <c r="L61" s="6"/>
      <c r="M61" s="6"/>
      <c r="N61" s="6"/>
    </row>
    <row r="62" spans="1:22" x14ac:dyDescent="0.45">
      <c r="A62" s="17">
        <v>58</v>
      </c>
      <c r="B62" s="190"/>
      <c r="C62" s="187" t="s">
        <v>322</v>
      </c>
      <c r="D62" s="187" t="s">
        <v>319</v>
      </c>
      <c r="E62" s="187" t="s">
        <v>320</v>
      </c>
      <c r="F62" s="190">
        <v>18.143000000000001</v>
      </c>
      <c r="G62" s="18"/>
      <c r="H62" s="18"/>
      <c r="I62" s="21"/>
      <c r="J62" s="28"/>
      <c r="K62" s="28"/>
      <c r="L62" s="6"/>
      <c r="M62" s="6"/>
      <c r="N62" s="6"/>
    </row>
    <row r="63" spans="1:22" x14ac:dyDescent="0.45">
      <c r="A63" s="17">
        <v>59</v>
      </c>
      <c r="B63" s="20" t="s">
        <v>277</v>
      </c>
      <c r="C63" s="17" t="s">
        <v>327</v>
      </c>
      <c r="D63" s="17" t="s">
        <v>324</v>
      </c>
      <c r="E63" s="17" t="s">
        <v>328</v>
      </c>
      <c r="F63" s="20">
        <v>18.170999999999999</v>
      </c>
      <c r="G63" s="18"/>
      <c r="H63" s="18"/>
      <c r="I63" s="21"/>
      <c r="J63" s="28"/>
      <c r="K63" s="28"/>
      <c r="L63" s="6"/>
      <c r="M63" s="6"/>
      <c r="N63" s="6"/>
    </row>
    <row r="64" spans="1:22" x14ac:dyDescent="0.45">
      <c r="A64" s="17">
        <v>60</v>
      </c>
      <c r="B64" s="20"/>
      <c r="C64" s="17" t="s">
        <v>335</v>
      </c>
      <c r="D64" s="17" t="s">
        <v>332</v>
      </c>
      <c r="E64" s="17" t="s">
        <v>336</v>
      </c>
      <c r="F64" s="20">
        <v>18.234000000000002</v>
      </c>
      <c r="G64" s="18"/>
      <c r="H64" s="18"/>
      <c r="I64" s="21"/>
      <c r="J64" s="28"/>
      <c r="K64" s="28"/>
      <c r="L64" s="6"/>
      <c r="M64" s="6"/>
      <c r="N64" s="6"/>
    </row>
    <row r="65" spans="1:14" x14ac:dyDescent="0.45">
      <c r="A65" s="17">
        <v>61</v>
      </c>
      <c r="B65" s="190"/>
      <c r="C65" s="187" t="s">
        <v>503</v>
      </c>
      <c r="D65" s="187" t="s">
        <v>461</v>
      </c>
      <c r="E65" s="187" t="s">
        <v>504</v>
      </c>
      <c r="F65" s="190">
        <v>18.291</v>
      </c>
      <c r="G65" s="18"/>
      <c r="H65" s="18"/>
      <c r="I65" s="21"/>
      <c r="J65" s="28"/>
      <c r="K65" s="28"/>
      <c r="L65" s="6"/>
      <c r="M65" s="6"/>
      <c r="N65" s="6"/>
    </row>
    <row r="66" spans="1:14" x14ac:dyDescent="0.45">
      <c r="A66" s="17">
        <v>62</v>
      </c>
      <c r="B66" s="20"/>
      <c r="C66" s="19" t="s">
        <v>329</v>
      </c>
      <c r="D66" s="19"/>
      <c r="E66" s="19" t="s">
        <v>330</v>
      </c>
      <c r="F66" s="20">
        <v>18.318000000000001</v>
      </c>
      <c r="G66" s="18"/>
      <c r="H66" s="18"/>
      <c r="I66" s="21"/>
      <c r="J66" s="28"/>
      <c r="K66" s="28"/>
      <c r="L66" s="6"/>
      <c r="M66" s="6"/>
      <c r="N66" s="6"/>
    </row>
    <row r="67" spans="1:14" x14ac:dyDescent="0.45">
      <c r="A67" s="17">
        <v>63</v>
      </c>
      <c r="B67" s="190" t="s">
        <v>266</v>
      </c>
      <c r="C67" s="187" t="s">
        <v>150</v>
      </c>
      <c r="D67" s="187" t="s">
        <v>151</v>
      </c>
      <c r="E67" s="187" t="s">
        <v>267</v>
      </c>
      <c r="F67" s="190">
        <v>18.399000000000001</v>
      </c>
      <c r="G67" s="18"/>
      <c r="H67" s="18"/>
      <c r="I67" s="21"/>
      <c r="J67" s="28"/>
      <c r="K67" s="28"/>
      <c r="L67" s="6"/>
      <c r="M67" s="6"/>
      <c r="N67" s="6"/>
    </row>
    <row r="68" spans="1:14" x14ac:dyDescent="0.45">
      <c r="A68" s="17">
        <v>64</v>
      </c>
      <c r="B68" s="190"/>
      <c r="C68" s="187" t="s">
        <v>206</v>
      </c>
      <c r="D68" s="187" t="s">
        <v>207</v>
      </c>
      <c r="E68" s="187" t="s">
        <v>208</v>
      </c>
      <c r="F68" s="190">
        <v>18.45</v>
      </c>
      <c r="G68" s="18"/>
      <c r="H68" s="18"/>
      <c r="I68" s="21"/>
      <c r="J68" s="28"/>
      <c r="K68" s="28"/>
      <c r="L68" s="6"/>
      <c r="M68" s="6"/>
      <c r="N68" s="6"/>
    </row>
    <row r="69" spans="1:14" x14ac:dyDescent="0.45">
      <c r="A69" s="17">
        <v>65</v>
      </c>
      <c r="B69" s="190"/>
      <c r="C69" s="187" t="s">
        <v>232</v>
      </c>
      <c r="D69" s="187" t="s">
        <v>233</v>
      </c>
      <c r="E69" s="187" t="s">
        <v>234</v>
      </c>
      <c r="F69" s="190">
        <v>18.492999999999999</v>
      </c>
      <c r="G69" s="18"/>
      <c r="H69" s="18"/>
      <c r="I69" s="21"/>
      <c r="J69" s="28"/>
      <c r="K69" s="28"/>
      <c r="L69" s="6"/>
      <c r="M69" s="6"/>
      <c r="N69" s="6"/>
    </row>
    <row r="70" spans="1:14" x14ac:dyDescent="0.45">
      <c r="A70" s="17">
        <v>66</v>
      </c>
      <c r="B70" s="20"/>
      <c r="C70" s="17" t="s">
        <v>360</v>
      </c>
      <c r="D70" s="17" t="s">
        <v>418</v>
      </c>
      <c r="E70" s="17" t="s">
        <v>419</v>
      </c>
      <c r="F70" s="20">
        <v>18.533999999999999</v>
      </c>
      <c r="G70" s="18"/>
      <c r="H70" s="18"/>
      <c r="I70" s="21"/>
      <c r="J70" s="28"/>
      <c r="K70" s="28"/>
      <c r="L70" s="6"/>
      <c r="M70" s="6"/>
      <c r="N70" s="6"/>
    </row>
    <row r="71" spans="1:14" x14ac:dyDescent="0.45">
      <c r="A71" s="17">
        <v>67</v>
      </c>
      <c r="B71" s="20"/>
      <c r="C71" s="19" t="s">
        <v>371</v>
      </c>
      <c r="D71" s="19" t="s">
        <v>372</v>
      </c>
      <c r="E71" s="19" t="s">
        <v>373</v>
      </c>
      <c r="F71" s="20">
        <v>18.603999999999999</v>
      </c>
      <c r="G71" s="18"/>
      <c r="H71" s="18"/>
      <c r="I71" s="21"/>
      <c r="J71" s="28"/>
      <c r="K71" s="28"/>
      <c r="L71" s="6"/>
      <c r="M71" s="6"/>
      <c r="N71" s="6"/>
    </row>
    <row r="72" spans="1:14" x14ac:dyDescent="0.45">
      <c r="A72" s="17">
        <v>68</v>
      </c>
      <c r="B72" s="20"/>
      <c r="C72" s="17" t="s">
        <v>534</v>
      </c>
      <c r="D72" s="17" t="s">
        <v>535</v>
      </c>
      <c r="E72" s="17" t="s">
        <v>557</v>
      </c>
      <c r="F72" s="20">
        <v>18.657</v>
      </c>
      <c r="G72" s="18"/>
      <c r="H72" s="18"/>
      <c r="I72" s="21"/>
      <c r="J72" s="28"/>
      <c r="K72" s="28"/>
      <c r="L72" s="6"/>
      <c r="M72" s="6"/>
      <c r="N72" s="6"/>
    </row>
    <row r="73" spans="1:14" x14ac:dyDescent="0.45">
      <c r="A73" s="17">
        <v>69</v>
      </c>
      <c r="B73" s="20"/>
      <c r="C73" s="19" t="s">
        <v>206</v>
      </c>
      <c r="D73" s="19" t="s">
        <v>441</v>
      </c>
      <c r="E73" s="19" t="s">
        <v>442</v>
      </c>
      <c r="F73" s="20">
        <v>18.809999999999999</v>
      </c>
      <c r="G73" s="18"/>
      <c r="H73" s="18"/>
      <c r="I73" s="21"/>
      <c r="J73" s="28"/>
      <c r="K73" s="28"/>
      <c r="L73" s="6"/>
      <c r="M73" s="6"/>
      <c r="N73" s="6"/>
    </row>
    <row r="74" spans="1:14" x14ac:dyDescent="0.45">
      <c r="A74" s="17">
        <v>70</v>
      </c>
      <c r="B74" s="190" t="s">
        <v>271</v>
      </c>
      <c r="C74" s="187" t="s">
        <v>268</v>
      </c>
      <c r="D74" s="187" t="s">
        <v>269</v>
      </c>
      <c r="E74" s="187" t="s">
        <v>270</v>
      </c>
      <c r="F74" s="190">
        <v>18.902999999999999</v>
      </c>
      <c r="G74" s="18"/>
      <c r="H74" s="18"/>
      <c r="I74" s="21"/>
      <c r="J74" s="28"/>
      <c r="K74" s="28"/>
      <c r="L74" s="6"/>
      <c r="M74" s="6"/>
      <c r="N74" s="6"/>
    </row>
    <row r="75" spans="1:14" x14ac:dyDescent="0.45">
      <c r="A75" s="17">
        <v>71</v>
      </c>
      <c r="B75" s="20"/>
      <c r="C75" s="19" t="s">
        <v>364</v>
      </c>
      <c r="D75" s="19" t="s">
        <v>365</v>
      </c>
      <c r="E75" s="19" t="s">
        <v>367</v>
      </c>
      <c r="F75" s="20">
        <v>18.902999999999999</v>
      </c>
      <c r="G75" s="18"/>
      <c r="H75" s="18"/>
      <c r="I75" s="21"/>
      <c r="J75" s="28"/>
      <c r="K75" s="28"/>
      <c r="L75" s="6"/>
      <c r="M75" s="6"/>
      <c r="N75" s="6"/>
    </row>
    <row r="76" spans="1:14" x14ac:dyDescent="0.45">
      <c r="A76" s="17">
        <v>72</v>
      </c>
      <c r="B76" s="190"/>
      <c r="C76" s="187" t="s">
        <v>224</v>
      </c>
      <c r="D76" s="187" t="s">
        <v>201</v>
      </c>
      <c r="E76" s="187" t="s">
        <v>272</v>
      </c>
      <c r="F76" s="190">
        <v>18.945</v>
      </c>
      <c r="G76" s="18"/>
      <c r="H76" s="18"/>
      <c r="I76" s="21"/>
      <c r="J76" s="28"/>
      <c r="K76" s="28"/>
      <c r="L76" s="6"/>
      <c r="M76" s="6"/>
      <c r="N76" s="6"/>
    </row>
    <row r="77" spans="1:14" x14ac:dyDescent="0.45">
      <c r="A77" s="17">
        <v>73</v>
      </c>
      <c r="B77" s="20" t="s">
        <v>520</v>
      </c>
      <c r="C77" s="19" t="s">
        <v>445</v>
      </c>
      <c r="D77" s="19" t="s">
        <v>446</v>
      </c>
      <c r="E77" s="19" t="s">
        <v>447</v>
      </c>
      <c r="F77" s="20">
        <v>18.963999999999999</v>
      </c>
      <c r="G77" s="18"/>
      <c r="H77" s="18"/>
      <c r="I77" s="21"/>
      <c r="J77" s="28"/>
      <c r="K77" s="28"/>
      <c r="L77" s="6"/>
      <c r="M77" s="6"/>
      <c r="N77" s="6"/>
    </row>
    <row r="78" spans="1:14" x14ac:dyDescent="0.45">
      <c r="A78" s="17">
        <v>74</v>
      </c>
      <c r="B78" s="20"/>
      <c r="C78" s="17" t="s">
        <v>472</v>
      </c>
      <c r="D78" s="17" t="s">
        <v>473</v>
      </c>
      <c r="E78" s="17" t="s">
        <v>471</v>
      </c>
      <c r="F78" s="20">
        <v>19.158000000000001</v>
      </c>
      <c r="G78" s="18"/>
      <c r="H78" s="18"/>
      <c r="I78" s="21"/>
      <c r="J78" s="28"/>
      <c r="K78" s="28"/>
      <c r="L78" s="6"/>
      <c r="M78" s="6"/>
      <c r="N78" s="6"/>
    </row>
    <row r="79" spans="1:14" x14ac:dyDescent="0.45">
      <c r="A79" s="17">
        <v>75</v>
      </c>
      <c r="B79" s="190" t="s">
        <v>277</v>
      </c>
      <c r="C79" s="187" t="s">
        <v>168</v>
      </c>
      <c r="D79" s="187" t="s">
        <v>169</v>
      </c>
      <c r="E79" s="187" t="s">
        <v>170</v>
      </c>
      <c r="F79" s="190">
        <v>19.202999999999999</v>
      </c>
      <c r="G79" s="18"/>
      <c r="H79" s="18"/>
      <c r="I79" s="21"/>
      <c r="J79" s="28"/>
      <c r="K79" s="28"/>
      <c r="L79" s="6"/>
      <c r="M79" s="6"/>
      <c r="N79" s="6"/>
    </row>
    <row r="80" spans="1:14" x14ac:dyDescent="0.45">
      <c r="A80" s="17">
        <v>76</v>
      </c>
      <c r="B80" s="190"/>
      <c r="C80" s="187" t="s">
        <v>213</v>
      </c>
      <c r="D80" s="187" t="s">
        <v>214</v>
      </c>
      <c r="E80" s="187" t="s">
        <v>215</v>
      </c>
      <c r="F80" s="190">
        <v>19.338999999999999</v>
      </c>
      <c r="G80" s="18"/>
      <c r="H80" s="18"/>
      <c r="I80" s="21"/>
      <c r="J80" s="28"/>
      <c r="K80" s="28"/>
      <c r="L80" s="6"/>
      <c r="M80" s="6"/>
      <c r="N80" s="6"/>
    </row>
    <row r="81" spans="1:14" x14ac:dyDescent="0.45">
      <c r="A81" s="17">
        <v>77</v>
      </c>
      <c r="B81" s="190" t="s">
        <v>266</v>
      </c>
      <c r="C81" s="187" t="s">
        <v>209</v>
      </c>
      <c r="D81" s="187" t="s">
        <v>210</v>
      </c>
      <c r="E81" s="187" t="s">
        <v>211</v>
      </c>
      <c r="F81" s="190">
        <v>19.382999999999999</v>
      </c>
      <c r="G81" s="18"/>
      <c r="H81" s="18"/>
      <c r="I81" s="21"/>
      <c r="J81" s="28"/>
      <c r="K81" s="28"/>
      <c r="L81" s="6"/>
      <c r="M81" s="6"/>
      <c r="N81" s="6"/>
    </row>
    <row r="82" spans="1:14" x14ac:dyDescent="0.45">
      <c r="A82" s="17">
        <v>78</v>
      </c>
      <c r="B82" s="190"/>
      <c r="C82" s="187" t="s">
        <v>263</v>
      </c>
      <c r="D82" s="187" t="s">
        <v>264</v>
      </c>
      <c r="E82" s="187" t="s">
        <v>265</v>
      </c>
      <c r="F82" s="190">
        <v>19.495000000000001</v>
      </c>
      <c r="G82" s="18"/>
      <c r="H82" s="18"/>
      <c r="I82" s="21"/>
      <c r="J82" s="28"/>
      <c r="K82" s="28"/>
      <c r="L82" s="6"/>
      <c r="M82" s="6"/>
      <c r="N82" s="6"/>
    </row>
    <row r="83" spans="1:14" x14ac:dyDescent="0.45">
      <c r="A83" s="17">
        <v>79</v>
      </c>
      <c r="B83" s="20"/>
      <c r="C83" s="17" t="s">
        <v>534</v>
      </c>
      <c r="D83" s="17" t="s">
        <v>544</v>
      </c>
      <c r="E83" s="17" t="s">
        <v>549</v>
      </c>
      <c r="F83" s="20">
        <v>19.712</v>
      </c>
      <c r="G83" s="18"/>
      <c r="H83" s="18"/>
      <c r="I83" s="21"/>
      <c r="J83" s="28"/>
      <c r="K83" s="28"/>
      <c r="L83" s="6"/>
      <c r="M83" s="6"/>
      <c r="N83" s="6"/>
    </row>
    <row r="84" spans="1:14" x14ac:dyDescent="0.45">
      <c r="A84" s="17">
        <v>80</v>
      </c>
      <c r="B84" s="190"/>
      <c r="C84" s="187" t="s">
        <v>254</v>
      </c>
      <c r="D84" s="187" t="s">
        <v>255</v>
      </c>
      <c r="E84" s="187" t="s">
        <v>256</v>
      </c>
      <c r="F84" s="190">
        <v>19.905999999999999</v>
      </c>
      <c r="G84" s="18"/>
      <c r="H84" s="18"/>
      <c r="I84" s="21"/>
      <c r="J84" s="28"/>
      <c r="K84" s="28"/>
      <c r="L84" s="6"/>
      <c r="M84" s="6"/>
      <c r="N84" s="6"/>
    </row>
    <row r="85" spans="1:14" x14ac:dyDescent="0.45">
      <c r="A85" s="17">
        <v>81</v>
      </c>
      <c r="B85" s="20"/>
      <c r="C85" s="17" t="s">
        <v>508</v>
      </c>
      <c r="D85" s="17" t="s">
        <v>509</v>
      </c>
      <c r="E85" s="17" t="s">
        <v>510</v>
      </c>
      <c r="F85" s="20">
        <v>19.937999999999999</v>
      </c>
      <c r="G85" s="18"/>
      <c r="H85" s="18"/>
      <c r="I85" s="21"/>
      <c r="J85" s="28"/>
      <c r="K85" s="28"/>
      <c r="L85" s="6"/>
      <c r="M85" s="6"/>
      <c r="N85" s="6"/>
    </row>
    <row r="86" spans="1:14" x14ac:dyDescent="0.45">
      <c r="A86" s="17">
        <v>82</v>
      </c>
      <c r="B86" s="190"/>
      <c r="C86" s="187" t="s">
        <v>220</v>
      </c>
      <c r="D86" s="187" t="s">
        <v>244</v>
      </c>
      <c r="E86" s="187" t="s">
        <v>245</v>
      </c>
      <c r="F86" s="190">
        <v>20.010000000000002</v>
      </c>
      <c r="G86" s="18"/>
      <c r="H86" s="18"/>
      <c r="I86" s="21"/>
      <c r="J86" s="28"/>
      <c r="K86" s="28"/>
      <c r="L86" s="6"/>
      <c r="M86" s="6"/>
      <c r="N86" s="6"/>
    </row>
    <row r="87" spans="1:14" x14ac:dyDescent="0.45">
      <c r="A87" s="17">
        <v>83</v>
      </c>
      <c r="B87" s="20"/>
      <c r="C87" s="17" t="s">
        <v>331</v>
      </c>
      <c r="D87" s="17" t="s">
        <v>332</v>
      </c>
      <c r="E87" s="17" t="s">
        <v>333</v>
      </c>
      <c r="F87" s="20">
        <v>20.18</v>
      </c>
      <c r="G87" s="18"/>
      <c r="H87" s="18"/>
      <c r="I87" s="21"/>
      <c r="J87" s="28"/>
      <c r="K87" s="28"/>
      <c r="L87" s="6"/>
      <c r="M87" s="6"/>
      <c r="N87" s="6"/>
    </row>
    <row r="88" spans="1:14" x14ac:dyDescent="0.45">
      <c r="A88" s="17">
        <v>84</v>
      </c>
      <c r="B88" s="190"/>
      <c r="C88" s="187" t="s">
        <v>260</v>
      </c>
      <c r="D88" s="187" t="s">
        <v>261</v>
      </c>
      <c r="E88" s="187" t="s">
        <v>262</v>
      </c>
      <c r="F88" s="190">
        <v>21.439</v>
      </c>
      <c r="G88" s="18"/>
      <c r="H88" s="18"/>
      <c r="I88" s="21"/>
      <c r="J88" s="28"/>
      <c r="K88" s="28"/>
      <c r="L88" s="6"/>
      <c r="M88" s="6"/>
      <c r="N88" s="6"/>
    </row>
    <row r="89" spans="1:14" x14ac:dyDescent="0.45">
      <c r="A89" s="17">
        <v>85</v>
      </c>
      <c r="B89" s="190"/>
      <c r="C89" s="187" t="s">
        <v>349</v>
      </c>
      <c r="D89" s="187" t="s">
        <v>350</v>
      </c>
      <c r="E89" s="187" t="s">
        <v>351</v>
      </c>
      <c r="F89" s="190">
        <v>22.792999999999999</v>
      </c>
      <c r="G89" s="18"/>
      <c r="H89" s="18"/>
      <c r="I89" s="21"/>
      <c r="J89" s="28"/>
      <c r="K89" s="28"/>
      <c r="L89" s="6"/>
      <c r="M89" s="6"/>
      <c r="N89" s="6"/>
    </row>
    <row r="90" spans="1:14" x14ac:dyDescent="0.45">
      <c r="A90" s="17">
        <v>86</v>
      </c>
      <c r="B90" s="190"/>
      <c r="C90" s="187" t="s">
        <v>257</v>
      </c>
      <c r="D90" s="187" t="s">
        <v>258</v>
      </c>
      <c r="E90" s="187" t="s">
        <v>259</v>
      </c>
      <c r="F90" s="190">
        <v>23.024000000000001</v>
      </c>
      <c r="G90" s="18"/>
      <c r="H90" s="18"/>
      <c r="I90" s="21"/>
      <c r="J90" s="28"/>
      <c r="K90" s="28"/>
      <c r="L90" s="6"/>
      <c r="M90" s="6"/>
      <c r="N90" s="6"/>
    </row>
    <row r="91" spans="1:14" x14ac:dyDescent="0.45">
      <c r="A91" s="17">
        <v>87</v>
      </c>
      <c r="B91" s="20"/>
      <c r="C91" s="19" t="s">
        <v>436</v>
      </c>
      <c r="D91" s="19" t="s">
        <v>437</v>
      </c>
      <c r="E91" s="19" t="s">
        <v>435</v>
      </c>
      <c r="F91" s="20">
        <v>24.347000000000001</v>
      </c>
      <c r="G91" s="18"/>
      <c r="H91" s="18"/>
      <c r="I91" s="21"/>
      <c r="J91" s="28"/>
      <c r="K91" s="28"/>
      <c r="L91" s="6"/>
      <c r="M91" s="6"/>
      <c r="N91" s="6"/>
    </row>
    <row r="92" spans="1:14" x14ac:dyDescent="0.45">
      <c r="A92" s="17">
        <v>88</v>
      </c>
      <c r="B92" s="190" t="s">
        <v>276</v>
      </c>
      <c r="C92" s="187" t="s">
        <v>192</v>
      </c>
      <c r="D92" s="187" t="s">
        <v>193</v>
      </c>
      <c r="E92" s="187" t="s">
        <v>194</v>
      </c>
      <c r="F92" s="190">
        <v>24.858000000000001</v>
      </c>
      <c r="G92" s="18"/>
      <c r="H92" s="18"/>
      <c r="I92" s="21"/>
      <c r="J92" s="28"/>
      <c r="K92" s="28"/>
      <c r="L92" s="6"/>
      <c r="M92" s="6"/>
      <c r="N92" s="6"/>
    </row>
    <row r="93" spans="1:14" x14ac:dyDescent="0.45">
      <c r="A93" s="17">
        <v>89</v>
      </c>
      <c r="B93" s="190"/>
      <c r="C93" s="187" t="s">
        <v>200</v>
      </c>
      <c r="D93" s="187" t="s">
        <v>201</v>
      </c>
      <c r="E93" s="187" t="s">
        <v>202</v>
      </c>
      <c r="F93" s="190">
        <v>24.858000000000001</v>
      </c>
      <c r="G93" s="18"/>
      <c r="H93" s="18"/>
      <c r="I93" s="21"/>
      <c r="J93" s="28"/>
      <c r="K93" s="28"/>
      <c r="L93" s="6"/>
      <c r="M93" s="6"/>
      <c r="N93" s="6"/>
    </row>
    <row r="94" spans="1:14" x14ac:dyDescent="0.45">
      <c r="A94" s="17">
        <v>90</v>
      </c>
      <c r="B94" s="20"/>
      <c r="C94" s="17" t="s">
        <v>392</v>
      </c>
      <c r="D94" s="17" t="s">
        <v>393</v>
      </c>
      <c r="E94" s="17" t="s">
        <v>394</v>
      </c>
      <c r="F94" s="20">
        <v>28.33</v>
      </c>
      <c r="G94" s="18"/>
      <c r="H94" s="18"/>
      <c r="I94" s="21"/>
      <c r="J94" s="28"/>
      <c r="K94" s="28"/>
      <c r="L94" s="6"/>
      <c r="M94" s="6"/>
      <c r="N94" s="6"/>
    </row>
    <row r="95" spans="1:14" x14ac:dyDescent="0.45">
      <c r="A95" s="17">
        <v>91</v>
      </c>
      <c r="B95" s="190"/>
      <c r="C95" s="19" t="s">
        <v>491</v>
      </c>
      <c r="D95" s="19" t="s">
        <v>483</v>
      </c>
      <c r="E95" s="19" t="s">
        <v>492</v>
      </c>
      <c r="F95" s="190">
        <v>97.998999999999995</v>
      </c>
      <c r="G95" s="18"/>
      <c r="H95" s="18"/>
      <c r="I95" s="21"/>
      <c r="J95" s="28"/>
      <c r="K95" s="28"/>
      <c r="L95" s="6"/>
      <c r="M95" s="6"/>
      <c r="N95" s="6"/>
    </row>
    <row r="96" spans="1:14" x14ac:dyDescent="0.45">
      <c r="A96" s="17">
        <v>92</v>
      </c>
      <c r="B96" s="190"/>
      <c r="C96" s="187" t="s">
        <v>522</v>
      </c>
      <c r="D96" s="187" t="s">
        <v>523</v>
      </c>
      <c r="E96" s="187" t="s">
        <v>524</v>
      </c>
      <c r="F96" s="190">
        <v>716.98599999999999</v>
      </c>
      <c r="G96" s="18"/>
      <c r="H96" s="18"/>
      <c r="I96" s="21"/>
      <c r="J96" s="28"/>
      <c r="K96" s="28"/>
      <c r="L96" s="6"/>
      <c r="M96" s="6"/>
      <c r="N96" s="6"/>
    </row>
    <row r="97" spans="1:14" x14ac:dyDescent="0.45">
      <c r="A97" s="17">
        <v>93</v>
      </c>
      <c r="B97" s="20"/>
      <c r="C97" s="17" t="s">
        <v>550</v>
      </c>
      <c r="D97" s="17" t="s">
        <v>210</v>
      </c>
      <c r="E97" s="17" t="s">
        <v>553</v>
      </c>
      <c r="F97" s="20">
        <v>717.22</v>
      </c>
      <c r="G97" s="18"/>
      <c r="H97" s="18"/>
      <c r="I97" s="21"/>
      <c r="J97" s="28"/>
      <c r="K97" s="28"/>
      <c r="L97" s="6"/>
      <c r="M97" s="6"/>
      <c r="N97" s="6"/>
    </row>
    <row r="98" spans="1:14" x14ac:dyDescent="0.45">
      <c r="A98" s="17">
        <v>94</v>
      </c>
      <c r="B98" s="20"/>
      <c r="C98" s="17" t="s">
        <v>356</v>
      </c>
      <c r="D98" s="17" t="s">
        <v>353</v>
      </c>
      <c r="E98" s="17" t="s">
        <v>358</v>
      </c>
      <c r="F98" s="20">
        <v>718.23199999999997</v>
      </c>
      <c r="G98" s="18"/>
      <c r="H98" s="18"/>
      <c r="I98" s="21"/>
      <c r="J98" s="28"/>
      <c r="K98" s="28"/>
      <c r="L98" s="6"/>
      <c r="M98" s="6"/>
      <c r="N98" s="6"/>
    </row>
    <row r="99" spans="1:14" x14ac:dyDescent="0.45">
      <c r="A99" s="17">
        <v>95</v>
      </c>
      <c r="B99" s="20"/>
      <c r="C99" s="17" t="s">
        <v>530</v>
      </c>
      <c r="D99" s="17" t="s">
        <v>531</v>
      </c>
      <c r="E99" s="17" t="s">
        <v>532</v>
      </c>
      <c r="F99" s="20">
        <v>718.24300000000005</v>
      </c>
      <c r="G99" s="18"/>
      <c r="H99" s="18"/>
      <c r="I99" s="21"/>
      <c r="J99" s="28"/>
      <c r="K99" s="28"/>
      <c r="L99" s="6"/>
      <c r="M99" s="6"/>
      <c r="N99" s="6"/>
    </row>
    <row r="100" spans="1:14" x14ac:dyDescent="0.45">
      <c r="A100" s="17">
        <v>96</v>
      </c>
      <c r="B100" s="190"/>
      <c r="C100" s="187" t="s">
        <v>316</v>
      </c>
      <c r="D100" s="187" t="s">
        <v>304</v>
      </c>
      <c r="E100" s="187" t="s">
        <v>317</v>
      </c>
      <c r="F100" s="190">
        <v>718.42899999999997</v>
      </c>
      <c r="G100" s="18"/>
      <c r="H100" s="18"/>
      <c r="I100" s="21"/>
      <c r="J100" s="28"/>
      <c r="K100" s="28"/>
      <c r="L100" s="6"/>
      <c r="M100" s="6"/>
      <c r="N100" s="6"/>
    </row>
    <row r="101" spans="1:14" x14ac:dyDescent="0.45">
      <c r="A101" s="17">
        <v>97</v>
      </c>
      <c r="B101" s="190"/>
      <c r="C101" s="187" t="s">
        <v>171</v>
      </c>
      <c r="D101" s="187" t="s">
        <v>172</v>
      </c>
      <c r="E101" s="187" t="s">
        <v>223</v>
      </c>
      <c r="F101" s="190">
        <v>718.87099999999998</v>
      </c>
      <c r="G101" s="18"/>
      <c r="H101" s="18"/>
      <c r="I101" s="21"/>
      <c r="J101" s="28"/>
      <c r="K101" s="28"/>
      <c r="L101" s="6"/>
      <c r="M101" s="6"/>
      <c r="N101" s="6"/>
    </row>
    <row r="102" spans="1:14" x14ac:dyDescent="0.45">
      <c r="A102" s="17">
        <v>98</v>
      </c>
      <c r="B102" s="20"/>
      <c r="C102" s="17" t="s">
        <v>554</v>
      </c>
      <c r="D102" s="17" t="s">
        <v>527</v>
      </c>
      <c r="E102" s="17" t="s">
        <v>555</v>
      </c>
      <c r="F102" s="20">
        <v>719.71199999999999</v>
      </c>
      <c r="G102" s="18"/>
      <c r="H102" s="18"/>
      <c r="I102" s="21"/>
      <c r="J102" s="28"/>
      <c r="K102" s="28"/>
      <c r="L102" s="6"/>
      <c r="M102" s="6"/>
      <c r="N102" s="6"/>
    </row>
    <row r="103" spans="1:14" x14ac:dyDescent="0.45">
      <c r="A103" s="17">
        <v>99</v>
      </c>
      <c r="B103" s="20"/>
      <c r="C103" s="19" t="s">
        <v>487</v>
      </c>
      <c r="D103" s="19" t="s">
        <v>485</v>
      </c>
      <c r="E103" s="19" t="s">
        <v>486</v>
      </c>
      <c r="F103" s="20">
        <v>743.95600000000002</v>
      </c>
      <c r="G103" s="18"/>
      <c r="H103" s="18"/>
      <c r="I103" s="21"/>
      <c r="J103" s="28"/>
      <c r="K103" s="28"/>
      <c r="L103" s="6"/>
      <c r="M103" s="6"/>
      <c r="N103" s="6"/>
    </row>
    <row r="104" spans="1:14" x14ac:dyDescent="0.45">
      <c r="A104" s="17">
        <v>100</v>
      </c>
      <c r="B104" s="20"/>
      <c r="C104" s="19" t="s">
        <v>226</v>
      </c>
      <c r="D104" s="19" t="s">
        <v>227</v>
      </c>
      <c r="E104" s="19" t="s">
        <v>228</v>
      </c>
      <c r="F104" s="20">
        <v>778.88800000000003</v>
      </c>
      <c r="G104" s="18"/>
      <c r="H104" s="18"/>
      <c r="I104" s="21"/>
      <c r="J104" s="28"/>
      <c r="K104" s="28"/>
      <c r="L104" s="6"/>
      <c r="M104" s="6"/>
      <c r="N104" s="6"/>
    </row>
    <row r="105" spans="1:14" x14ac:dyDescent="0.45">
      <c r="A105" s="17">
        <v>101</v>
      </c>
      <c r="B105" s="190"/>
      <c r="C105" s="187" t="s">
        <v>239</v>
      </c>
      <c r="D105" s="187" t="s">
        <v>240</v>
      </c>
      <c r="E105" s="187" t="s">
        <v>241</v>
      </c>
      <c r="F105" s="190" t="s">
        <v>556</v>
      </c>
      <c r="G105" s="18"/>
      <c r="H105" s="18"/>
      <c r="I105" s="21"/>
      <c r="J105" s="28"/>
      <c r="K105" s="28"/>
      <c r="L105" s="6"/>
      <c r="M105" s="6"/>
      <c r="N105" s="6"/>
    </row>
    <row r="106" spans="1:14" x14ac:dyDescent="0.45">
      <c r="A106" s="17">
        <v>102</v>
      </c>
      <c r="B106" s="20"/>
      <c r="C106" s="187"/>
      <c r="D106" s="187"/>
      <c r="E106" s="187"/>
      <c r="F106" s="20"/>
      <c r="G106" s="18"/>
      <c r="H106" s="18"/>
      <c r="I106" s="21"/>
      <c r="J106" s="28"/>
      <c r="K106" s="28"/>
      <c r="L106" s="6"/>
      <c r="M106" s="6"/>
      <c r="N106" s="6"/>
    </row>
    <row r="107" spans="1:14" x14ac:dyDescent="0.45">
      <c r="A107" s="17">
        <v>103</v>
      </c>
      <c r="B107" s="17"/>
      <c r="C107" s="17"/>
      <c r="D107" s="17"/>
      <c r="E107" s="17"/>
      <c r="F107" s="20"/>
      <c r="G107" s="18"/>
      <c r="H107" s="18"/>
      <c r="I107" s="21"/>
      <c r="J107" s="28"/>
      <c r="K107" s="28"/>
      <c r="L107" s="6"/>
      <c r="M107" s="6"/>
      <c r="N107" s="6"/>
    </row>
    <row r="108" spans="1:14" x14ac:dyDescent="0.45">
      <c r="A108" s="17">
        <v>104</v>
      </c>
      <c r="B108" s="17"/>
      <c r="C108" s="17"/>
      <c r="D108" s="17"/>
      <c r="E108" s="17"/>
      <c r="F108" s="20"/>
      <c r="G108" s="18"/>
      <c r="H108" s="18"/>
      <c r="I108" s="21"/>
      <c r="J108" s="28"/>
      <c r="K108" s="28"/>
      <c r="L108" s="6"/>
      <c r="M108" s="6"/>
      <c r="N108" s="6"/>
    </row>
    <row r="109" spans="1:14" x14ac:dyDescent="0.45">
      <c r="A109" s="17">
        <v>105</v>
      </c>
      <c r="G109" s="18"/>
      <c r="H109" s="18"/>
      <c r="I109" s="21"/>
      <c r="J109" s="28"/>
      <c r="K109" s="28"/>
      <c r="L109" s="6"/>
      <c r="M109" s="6"/>
      <c r="N109" s="6"/>
    </row>
    <row r="110" spans="1:14" x14ac:dyDescent="0.45">
      <c r="A110" s="17">
        <v>106</v>
      </c>
      <c r="G110" s="18"/>
      <c r="H110" s="18"/>
      <c r="I110" s="21"/>
      <c r="J110" s="28"/>
      <c r="K110" s="28"/>
      <c r="L110" s="6"/>
      <c r="M110" s="6"/>
      <c r="N110" s="6"/>
    </row>
    <row r="111" spans="1:14" x14ac:dyDescent="0.45">
      <c r="A111" s="17">
        <v>107</v>
      </c>
      <c r="G111" s="18"/>
      <c r="H111" s="18"/>
      <c r="I111" s="21"/>
      <c r="J111" s="28"/>
      <c r="K111" s="28"/>
      <c r="L111" s="6"/>
      <c r="M111" s="6"/>
      <c r="N111" s="6"/>
    </row>
    <row r="112" spans="1:14" x14ac:dyDescent="0.45">
      <c r="A112" s="17">
        <v>108</v>
      </c>
      <c r="G112" s="18"/>
      <c r="H112" s="18"/>
      <c r="I112" s="21"/>
      <c r="J112" s="28"/>
      <c r="K112" s="28"/>
      <c r="L112" s="6"/>
      <c r="M112" s="6"/>
      <c r="N112" s="6"/>
    </row>
    <row r="113" spans="1:14" x14ac:dyDescent="0.45">
      <c r="A113" s="17">
        <v>109</v>
      </c>
      <c r="B113" s="17"/>
      <c r="C113" s="17"/>
      <c r="D113" s="17"/>
      <c r="E113" s="17"/>
      <c r="F113" s="20"/>
      <c r="G113" s="18"/>
      <c r="H113" s="18"/>
      <c r="I113" s="21"/>
      <c r="J113" s="28"/>
      <c r="K113" s="28"/>
      <c r="L113" s="6"/>
      <c r="M113" s="6"/>
      <c r="N113" s="6"/>
    </row>
    <row r="114" spans="1:14" x14ac:dyDescent="0.45">
      <c r="A114" s="17">
        <v>110</v>
      </c>
      <c r="B114" s="17"/>
      <c r="C114" s="17"/>
      <c r="D114" s="17"/>
      <c r="E114" s="17"/>
      <c r="F114" s="20"/>
      <c r="G114" s="18"/>
      <c r="H114" s="18"/>
      <c r="I114" s="21"/>
      <c r="J114" s="28"/>
      <c r="K114" s="28"/>
      <c r="L114" s="6"/>
      <c r="M114" s="6"/>
      <c r="N114" s="6"/>
    </row>
  </sheetData>
  <autoFilter ref="A1:L114">
    <filterColumn colId="2">
      <iconFilter iconSet="3Arrows"/>
    </filterColumn>
  </autoFilter>
  <sortState ref="C6:F105">
    <sortCondition ref="F5:F105"/>
  </sortState>
  <pageMargins left="0.2" right="0.2" top="0.5" bottom="0.5" header="0.3" footer="0.3"/>
  <pageSetup orientation="portrait" horizontalDpi="300" verticalDpi="300" r:id="rId1"/>
  <headerFooter>
    <oddFooter>&amp;ROPEN BARRELS  8/29/2015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4"/>
  <sheetViews>
    <sheetView zoomScale="115" zoomScaleNormal="115" workbookViewId="0">
      <pane ySplit="4" topLeftCell="A20" activePane="bottomLeft" state="frozen"/>
      <selection pane="bottomLeft" activeCell="C7" sqref="C7"/>
    </sheetView>
  </sheetViews>
  <sheetFormatPr defaultRowHeight="14.25" x14ac:dyDescent="0.45"/>
  <cols>
    <col min="1" max="1" width="5" customWidth="1"/>
    <col min="2" max="2" width="0.86328125" customWidth="1"/>
    <col min="3" max="3" width="11.53125" customWidth="1"/>
    <col min="4" max="4" width="9.86328125" customWidth="1"/>
    <col min="5" max="5" width="20.3984375" customWidth="1"/>
    <col min="8" max="8" width="6.86328125" customWidth="1"/>
    <col min="11" max="11" width="6.73046875" customWidth="1"/>
    <col min="12" max="12" width="23.73046875" customWidth="1"/>
  </cols>
  <sheetData>
    <row r="1" spans="1:23" ht="17.649999999999999" x14ac:dyDescent="0.5">
      <c r="B1" s="1" t="s">
        <v>140</v>
      </c>
      <c r="E1" t="s">
        <v>103</v>
      </c>
      <c r="F1" s="2"/>
      <c r="G1" s="3"/>
      <c r="H1" s="3"/>
      <c r="I1" s="4" t="s">
        <v>105</v>
      </c>
      <c r="J1" s="5"/>
      <c r="K1" s="5"/>
      <c r="M1" s="29" t="s">
        <v>70</v>
      </c>
      <c r="T1" s="29" t="s">
        <v>24</v>
      </c>
      <c r="U1" s="30"/>
      <c r="V1" s="29" t="s">
        <v>25</v>
      </c>
      <c r="W1" s="30"/>
    </row>
    <row r="2" spans="1:23" ht="15.4" x14ac:dyDescent="0.45">
      <c r="A2" s="6"/>
      <c r="B2" s="165" t="s">
        <v>146</v>
      </c>
      <c r="C2" s="165"/>
      <c r="E2" s="9" t="s">
        <v>57</v>
      </c>
      <c r="F2" s="82">
        <v>15</v>
      </c>
      <c r="H2" s="7"/>
      <c r="I2" s="81" t="s">
        <v>22</v>
      </c>
      <c r="J2" s="8"/>
      <c r="K2" s="8"/>
      <c r="L2" s="6"/>
      <c r="M2" s="29" t="s">
        <v>26</v>
      </c>
      <c r="Q2" s="31">
        <v>30</v>
      </c>
      <c r="T2" s="32" t="s">
        <v>27</v>
      </c>
      <c r="U2" s="33">
        <v>0.5</v>
      </c>
      <c r="V2" s="34">
        <f>Q6*0.5</f>
        <v>155</v>
      </c>
    </row>
    <row r="3" spans="1:23" ht="15.4" x14ac:dyDescent="0.45">
      <c r="A3" s="6"/>
      <c r="C3" s="9" t="s">
        <v>59</v>
      </c>
      <c r="D3" s="130">
        <v>0</v>
      </c>
      <c r="E3" s="9" t="s">
        <v>0</v>
      </c>
      <c r="F3" s="129"/>
      <c r="G3" s="7"/>
      <c r="H3" s="7"/>
      <c r="I3" s="10"/>
      <c r="J3" s="8"/>
      <c r="K3" s="8"/>
      <c r="L3" s="6"/>
      <c r="M3" s="29" t="s">
        <v>28</v>
      </c>
      <c r="Q3" s="35">
        <v>10</v>
      </c>
      <c r="T3" s="36" t="s">
        <v>29</v>
      </c>
      <c r="U3" s="37">
        <v>0.3</v>
      </c>
      <c r="V3" s="38">
        <f>Q6*0.3</f>
        <v>93</v>
      </c>
    </row>
    <row r="4" spans="1:23" x14ac:dyDescent="0.45">
      <c r="A4" s="6"/>
      <c r="B4" s="11" t="s">
        <v>1</v>
      </c>
      <c r="C4" s="11" t="s">
        <v>2</v>
      </c>
      <c r="D4" s="11" t="s">
        <v>3</v>
      </c>
      <c r="E4" s="12" t="s">
        <v>4</v>
      </c>
      <c r="F4" s="13" t="s">
        <v>5</v>
      </c>
      <c r="G4" s="12" t="s">
        <v>6</v>
      </c>
      <c r="H4" s="12" t="s">
        <v>7</v>
      </c>
      <c r="I4" s="14" t="s">
        <v>8</v>
      </c>
      <c r="J4" s="15" t="s">
        <v>9</v>
      </c>
      <c r="K4" s="15"/>
      <c r="L4" s="16"/>
      <c r="M4" s="29" t="s">
        <v>56</v>
      </c>
      <c r="Q4" s="39">
        <f>Q2*Q3*0.7</f>
        <v>210</v>
      </c>
      <c r="T4" s="40" t="s">
        <v>30</v>
      </c>
      <c r="U4" s="41">
        <v>0.2</v>
      </c>
      <c r="V4" s="42">
        <f>Q6*0.2</f>
        <v>62</v>
      </c>
    </row>
    <row r="5" spans="1:23" x14ac:dyDescent="0.45">
      <c r="A5" s="17">
        <v>1</v>
      </c>
      <c r="B5" s="18"/>
      <c r="C5" s="19" t="s">
        <v>356</v>
      </c>
      <c r="D5" s="19" t="s">
        <v>353</v>
      </c>
      <c r="E5" s="19" t="s">
        <v>358</v>
      </c>
      <c r="F5" s="20">
        <v>16.524000000000001</v>
      </c>
      <c r="G5" s="18">
        <v>1</v>
      </c>
      <c r="H5" s="18" t="s">
        <v>560</v>
      </c>
      <c r="I5" s="21"/>
      <c r="J5" s="22" t="s">
        <v>10</v>
      </c>
      <c r="K5" s="23">
        <f>F5</f>
        <v>16.524000000000001</v>
      </c>
      <c r="L5" s="24" t="s">
        <v>11</v>
      </c>
      <c r="M5" s="29" t="s">
        <v>31</v>
      </c>
      <c r="Q5" s="35">
        <v>100</v>
      </c>
      <c r="T5" s="94"/>
      <c r="U5" s="95"/>
      <c r="V5" s="96"/>
    </row>
    <row r="6" spans="1:23" x14ac:dyDescent="0.45">
      <c r="A6" s="17">
        <v>2</v>
      </c>
      <c r="B6" s="18"/>
      <c r="C6" s="19" t="s">
        <v>356</v>
      </c>
      <c r="D6" s="19" t="s">
        <v>353</v>
      </c>
      <c r="E6" s="19" t="s">
        <v>357</v>
      </c>
      <c r="F6" s="20">
        <v>16.792000000000002</v>
      </c>
      <c r="G6" s="18">
        <v>2</v>
      </c>
      <c r="H6" s="18"/>
      <c r="I6" s="21"/>
      <c r="J6" s="22" t="s">
        <v>12</v>
      </c>
      <c r="K6" s="26">
        <f>K5+1</f>
        <v>17.524000000000001</v>
      </c>
      <c r="L6" s="24" t="s">
        <v>15</v>
      </c>
      <c r="M6" s="29" t="s">
        <v>33</v>
      </c>
      <c r="Q6" s="46">
        <f>SUM(Q4:Q5)</f>
        <v>310</v>
      </c>
      <c r="U6" s="47">
        <f>SUM(U2:U5)</f>
        <v>1</v>
      </c>
      <c r="V6" s="48">
        <f>SUM(V2:V5)</f>
        <v>310</v>
      </c>
    </row>
    <row r="7" spans="1:23" x14ac:dyDescent="0.45">
      <c r="A7" s="17">
        <v>3</v>
      </c>
      <c r="B7" s="18"/>
      <c r="C7" s="19" t="s">
        <v>283</v>
      </c>
      <c r="D7" s="19" t="s">
        <v>230</v>
      </c>
      <c r="E7" s="19" t="s">
        <v>284</v>
      </c>
      <c r="F7" s="20">
        <v>17.271999999999998</v>
      </c>
      <c r="G7" s="18">
        <v>3</v>
      </c>
      <c r="H7" s="18"/>
      <c r="I7" s="21"/>
      <c r="J7" s="22" t="s">
        <v>14</v>
      </c>
      <c r="K7" s="26">
        <f>K5+2</f>
        <v>18.524000000000001</v>
      </c>
      <c r="L7" s="24" t="s">
        <v>17</v>
      </c>
    </row>
    <row r="8" spans="1:23" x14ac:dyDescent="0.45">
      <c r="A8" s="17">
        <v>4</v>
      </c>
      <c r="B8" s="18"/>
      <c r="C8" s="19" t="s">
        <v>494</v>
      </c>
      <c r="D8" s="19" t="s">
        <v>483</v>
      </c>
      <c r="E8" s="19" t="s">
        <v>496</v>
      </c>
      <c r="F8" s="20">
        <v>17.283999999999999</v>
      </c>
      <c r="G8" s="18"/>
      <c r="H8" s="18"/>
      <c r="I8" s="21"/>
      <c r="J8" s="22"/>
      <c r="M8" s="49" t="s">
        <v>34</v>
      </c>
      <c r="N8" s="32"/>
      <c r="O8" s="32"/>
      <c r="P8" s="32"/>
      <c r="Q8" s="32"/>
      <c r="R8" s="32"/>
      <c r="S8" s="32"/>
      <c r="T8" s="32"/>
      <c r="U8" s="32"/>
    </row>
    <row r="9" spans="1:23" x14ac:dyDescent="0.45">
      <c r="A9" s="17">
        <v>5</v>
      </c>
      <c r="B9" s="18"/>
      <c r="C9" s="19" t="s">
        <v>150</v>
      </c>
      <c r="D9" s="19" t="s">
        <v>151</v>
      </c>
      <c r="E9" s="19" t="s">
        <v>152</v>
      </c>
      <c r="F9" s="20">
        <v>17.402000000000001</v>
      </c>
      <c r="G9" s="18"/>
      <c r="H9" s="18"/>
      <c r="I9" s="21"/>
      <c r="J9" s="28"/>
      <c r="K9" s="28"/>
      <c r="L9" s="6"/>
      <c r="M9" s="50" t="s">
        <v>35</v>
      </c>
      <c r="N9" s="151" t="s">
        <v>36</v>
      </c>
      <c r="O9" s="151" t="s">
        <v>37</v>
      </c>
      <c r="P9" s="151" t="s">
        <v>38</v>
      </c>
      <c r="Q9" s="151" t="s">
        <v>39</v>
      </c>
      <c r="R9" s="151" t="s">
        <v>40</v>
      </c>
      <c r="S9" s="151" t="s">
        <v>41</v>
      </c>
      <c r="T9" s="151" t="s">
        <v>98</v>
      </c>
      <c r="U9" s="151" t="s">
        <v>43</v>
      </c>
    </row>
    <row r="10" spans="1:23" x14ac:dyDescent="0.45">
      <c r="A10" s="17">
        <v>6</v>
      </c>
      <c r="B10" s="18"/>
      <c r="C10" s="19" t="s">
        <v>180</v>
      </c>
      <c r="D10" s="19" t="s">
        <v>181</v>
      </c>
      <c r="E10" s="19" t="s">
        <v>182</v>
      </c>
      <c r="F10" s="20">
        <v>17.454999999999998</v>
      </c>
      <c r="G10" s="18"/>
      <c r="H10" s="18"/>
      <c r="I10" s="21"/>
      <c r="J10" s="28"/>
      <c r="K10" s="28"/>
      <c r="L10" s="6"/>
      <c r="M10" s="49" t="s">
        <v>44</v>
      </c>
      <c r="N10" s="52">
        <f>V2</f>
        <v>155</v>
      </c>
      <c r="O10" s="97">
        <f>V2*0.6</f>
        <v>93</v>
      </c>
      <c r="P10" s="52">
        <f>V2*0.5</f>
        <v>77.5</v>
      </c>
      <c r="Q10" s="52">
        <f>V2*0.4</f>
        <v>62</v>
      </c>
      <c r="R10" s="52">
        <f>V2*0.3</f>
        <v>46.5</v>
      </c>
      <c r="S10" s="52">
        <f>V2*0.28</f>
        <v>43.400000000000006</v>
      </c>
      <c r="T10" s="52">
        <f>V2*0.27</f>
        <v>41.85</v>
      </c>
      <c r="U10" s="52">
        <f>V2*0.24</f>
        <v>37.199999999999996</v>
      </c>
    </row>
    <row r="11" spans="1:23" x14ac:dyDescent="0.45">
      <c r="A11" s="17">
        <v>7</v>
      </c>
      <c r="B11" s="18"/>
      <c r="C11" s="19" t="s">
        <v>429</v>
      </c>
      <c r="D11" s="19" t="s">
        <v>430</v>
      </c>
      <c r="E11" s="19" t="s">
        <v>426</v>
      </c>
      <c r="F11" s="20">
        <v>17.658000000000001</v>
      </c>
      <c r="G11" s="18">
        <v>1</v>
      </c>
      <c r="H11" s="18" t="s">
        <v>561</v>
      </c>
      <c r="I11" s="21"/>
      <c r="J11" s="28" t="s">
        <v>18</v>
      </c>
      <c r="K11" s="28"/>
      <c r="M11" s="49" t="s">
        <v>45</v>
      </c>
      <c r="N11" s="52"/>
      <c r="O11" s="52">
        <f>V2*0.4</f>
        <v>62</v>
      </c>
      <c r="P11" s="52">
        <f>V2*0.3</f>
        <v>46.5</v>
      </c>
      <c r="Q11" s="52">
        <f>V2*0.3</f>
        <v>46.5</v>
      </c>
      <c r="R11" s="52">
        <f>V2*0.25</f>
        <v>38.75</v>
      </c>
      <c r="S11" s="52">
        <f>V2*0.22</f>
        <v>34.1</v>
      </c>
      <c r="T11" s="52">
        <f>V2*0.2</f>
        <v>31</v>
      </c>
      <c r="U11" s="52">
        <f>V2*0.18</f>
        <v>27.9</v>
      </c>
    </row>
    <row r="12" spans="1:23" x14ac:dyDescent="0.45">
      <c r="A12" s="17">
        <v>8</v>
      </c>
      <c r="B12" s="18"/>
      <c r="C12" s="19" t="s">
        <v>289</v>
      </c>
      <c r="D12" s="19" t="s">
        <v>274</v>
      </c>
      <c r="E12" s="19" t="s">
        <v>275</v>
      </c>
      <c r="F12" s="20">
        <v>17.693000000000001</v>
      </c>
      <c r="G12" s="18">
        <v>2</v>
      </c>
      <c r="H12" s="18"/>
      <c r="I12" s="21"/>
      <c r="J12" s="28" t="s">
        <v>19</v>
      </c>
      <c r="K12" s="28"/>
      <c r="M12" s="49" t="s">
        <v>46</v>
      </c>
      <c r="N12" s="52"/>
      <c r="O12" s="52"/>
      <c r="P12" s="52">
        <f>V2*0.2</f>
        <v>31</v>
      </c>
      <c r="Q12" s="52">
        <f>V2*0.2</f>
        <v>31</v>
      </c>
      <c r="R12" s="52">
        <f>V2*0.2</f>
        <v>31</v>
      </c>
      <c r="S12" s="52">
        <f>V2*0.18</f>
        <v>27.9</v>
      </c>
      <c r="T12" s="52">
        <f>V2*0.16</f>
        <v>24.8</v>
      </c>
      <c r="U12" s="52">
        <f>V2*0.15</f>
        <v>23.25</v>
      </c>
    </row>
    <row r="13" spans="1:23" x14ac:dyDescent="0.45">
      <c r="A13" s="17">
        <v>9</v>
      </c>
      <c r="B13" s="18"/>
      <c r="C13" s="19" t="s">
        <v>254</v>
      </c>
      <c r="D13" s="19" t="s">
        <v>255</v>
      </c>
      <c r="E13" s="19" t="s">
        <v>256</v>
      </c>
      <c r="F13" s="20">
        <v>17.72</v>
      </c>
      <c r="G13" s="18">
        <v>3</v>
      </c>
      <c r="H13" s="18"/>
      <c r="I13" s="21"/>
      <c r="J13" s="28" t="s">
        <v>20</v>
      </c>
      <c r="K13" s="28"/>
      <c r="M13" s="49" t="s">
        <v>47</v>
      </c>
      <c r="N13" s="52"/>
      <c r="O13" s="52"/>
      <c r="P13" s="52"/>
      <c r="Q13" s="52">
        <f>V2*0.1</f>
        <v>15.5</v>
      </c>
      <c r="R13" s="52">
        <f>V2*0.15</f>
        <v>23.25</v>
      </c>
      <c r="S13" s="52">
        <f>V2*0.14</f>
        <v>21.700000000000003</v>
      </c>
      <c r="T13" s="52">
        <f>V2*0.12</f>
        <v>18.599999999999998</v>
      </c>
      <c r="U13" s="52">
        <f>V2*0.12</f>
        <v>18.599999999999998</v>
      </c>
    </row>
    <row r="14" spans="1:23" x14ac:dyDescent="0.45">
      <c r="A14" s="17">
        <v>10</v>
      </c>
      <c r="B14" s="18"/>
      <c r="C14" s="19" t="s">
        <v>409</v>
      </c>
      <c r="D14" s="19" t="s">
        <v>410</v>
      </c>
      <c r="E14" s="19" t="s">
        <v>411</v>
      </c>
      <c r="F14" s="20">
        <v>17.95</v>
      </c>
      <c r="G14" s="18"/>
      <c r="H14" s="18"/>
      <c r="I14" s="21"/>
      <c r="J14" s="28" t="s">
        <v>21</v>
      </c>
      <c r="K14" s="28"/>
      <c r="M14" s="49" t="s">
        <v>48</v>
      </c>
      <c r="N14" s="52"/>
      <c r="O14" s="52"/>
      <c r="P14" s="52"/>
      <c r="Q14" s="52"/>
      <c r="R14" s="52">
        <f>V2*0.1</f>
        <v>15.5</v>
      </c>
      <c r="S14" s="52">
        <f>V2*0.1</f>
        <v>15.5</v>
      </c>
      <c r="T14" s="52">
        <f>V2*0.1</f>
        <v>15.5</v>
      </c>
      <c r="U14" s="52">
        <f>V2*0.1</f>
        <v>15.5</v>
      </c>
    </row>
    <row r="15" spans="1:23" x14ac:dyDescent="0.45">
      <c r="A15" s="17">
        <v>11</v>
      </c>
      <c r="B15" s="18"/>
      <c r="C15" s="19" t="s">
        <v>268</v>
      </c>
      <c r="D15" s="19" t="s">
        <v>269</v>
      </c>
      <c r="E15" s="19" t="s">
        <v>270</v>
      </c>
      <c r="F15" s="20">
        <v>18.084</v>
      </c>
      <c r="G15" s="18"/>
      <c r="H15" s="18"/>
      <c r="I15" s="21"/>
      <c r="J15" s="28"/>
      <c r="K15" s="28"/>
      <c r="L15" s="6"/>
      <c r="M15" s="49" t="s">
        <v>49</v>
      </c>
      <c r="N15" s="52"/>
      <c r="O15" s="52"/>
      <c r="P15" s="52"/>
      <c r="Q15" s="52"/>
      <c r="R15" s="52"/>
      <c r="S15" s="52">
        <f>V2*0.08</f>
        <v>12.4</v>
      </c>
      <c r="T15" s="52">
        <f>V2*0.08</f>
        <v>12.4</v>
      </c>
      <c r="U15" s="52">
        <f>V2*0.08</f>
        <v>12.4</v>
      </c>
    </row>
    <row r="16" spans="1:23" x14ac:dyDescent="0.45">
      <c r="A16" s="17">
        <v>12</v>
      </c>
      <c r="B16" s="18"/>
      <c r="C16" s="19" t="s">
        <v>321</v>
      </c>
      <c r="D16" s="19" t="s">
        <v>319</v>
      </c>
      <c r="E16" s="19" t="s">
        <v>320</v>
      </c>
      <c r="F16" s="20">
        <v>18.155999999999999</v>
      </c>
      <c r="G16" s="18"/>
      <c r="H16" s="18"/>
      <c r="I16" s="21"/>
      <c r="J16" s="28"/>
      <c r="K16" s="28"/>
      <c r="L16" s="6"/>
      <c r="M16" s="49" t="s">
        <v>50</v>
      </c>
      <c r="N16" s="52"/>
      <c r="O16" s="52"/>
      <c r="P16" s="52"/>
      <c r="Q16" s="52"/>
      <c r="R16" s="52"/>
      <c r="S16" s="52"/>
      <c r="T16" s="52">
        <f>V2*0.07</f>
        <v>10.850000000000001</v>
      </c>
      <c r="U16" s="52">
        <f>V2*0.07</f>
        <v>10.850000000000001</v>
      </c>
    </row>
    <row r="17" spans="1:21" x14ac:dyDescent="0.45">
      <c r="A17" s="17">
        <v>13</v>
      </c>
      <c r="B17" s="18"/>
      <c r="C17" s="19" t="s">
        <v>156</v>
      </c>
      <c r="D17" s="19" t="s">
        <v>157</v>
      </c>
      <c r="E17" s="19" t="s">
        <v>158</v>
      </c>
      <c r="F17" s="20">
        <v>18.582999999999998</v>
      </c>
      <c r="G17" s="18">
        <v>1</v>
      </c>
      <c r="H17" s="18" t="s">
        <v>562</v>
      </c>
      <c r="I17" s="21"/>
      <c r="J17" s="28"/>
      <c r="K17" s="28"/>
      <c r="L17" s="6"/>
      <c r="M17" s="54" t="s">
        <v>51</v>
      </c>
      <c r="N17" s="55"/>
      <c r="O17" s="55"/>
      <c r="P17" s="55"/>
      <c r="Q17" s="55"/>
      <c r="R17" s="55"/>
      <c r="S17" s="55"/>
      <c r="T17" s="55"/>
      <c r="U17" s="55">
        <f>V2*0.06</f>
        <v>9.2999999999999989</v>
      </c>
    </row>
    <row r="18" spans="1:21" x14ac:dyDescent="0.45">
      <c r="A18" s="17">
        <v>14</v>
      </c>
      <c r="B18" s="18"/>
      <c r="C18" s="19" t="s">
        <v>415</v>
      </c>
      <c r="D18" s="19" t="s">
        <v>416</v>
      </c>
      <c r="E18" s="19" t="s">
        <v>417</v>
      </c>
      <c r="F18" s="20">
        <v>18.809999999999999</v>
      </c>
      <c r="G18" s="18">
        <v>2</v>
      </c>
      <c r="H18" s="18"/>
      <c r="I18" s="21"/>
      <c r="J18" s="28"/>
      <c r="K18" s="28"/>
      <c r="L18" s="6"/>
      <c r="M18" s="56" t="s">
        <v>52</v>
      </c>
      <c r="N18" s="52">
        <f t="shared" ref="N18:U18" si="0">SUM(N10:N17)</f>
        <v>155</v>
      </c>
      <c r="O18" s="52">
        <f t="shared" si="0"/>
        <v>155</v>
      </c>
      <c r="P18" s="52">
        <f t="shared" si="0"/>
        <v>155</v>
      </c>
      <c r="Q18" s="52">
        <f t="shared" si="0"/>
        <v>155</v>
      </c>
      <c r="R18" s="52">
        <f t="shared" si="0"/>
        <v>155</v>
      </c>
      <c r="S18" s="52">
        <f t="shared" si="0"/>
        <v>155.00000000000003</v>
      </c>
      <c r="T18" s="52">
        <f t="shared" si="0"/>
        <v>155</v>
      </c>
      <c r="U18" s="52">
        <f t="shared" si="0"/>
        <v>155</v>
      </c>
    </row>
    <row r="19" spans="1:21" x14ac:dyDescent="0.45">
      <c r="A19" s="17">
        <v>15</v>
      </c>
      <c r="B19" s="18"/>
      <c r="C19" s="19" t="s">
        <v>150</v>
      </c>
      <c r="D19" s="19" t="s">
        <v>151</v>
      </c>
      <c r="E19" s="19" t="s">
        <v>267</v>
      </c>
      <c r="F19" s="20">
        <v>19.071000000000002</v>
      </c>
      <c r="G19" s="18">
        <v>3</v>
      </c>
      <c r="H19" s="18"/>
      <c r="I19" s="21"/>
      <c r="J19" s="28"/>
      <c r="K19" s="28"/>
      <c r="L19" s="6"/>
      <c r="M19" s="30"/>
      <c r="N19" s="30"/>
      <c r="O19" s="30"/>
      <c r="P19" s="30"/>
      <c r="Q19" s="30"/>
      <c r="R19" s="30"/>
      <c r="S19" s="30"/>
      <c r="T19" s="30"/>
      <c r="U19" s="30"/>
    </row>
    <row r="20" spans="1:21" x14ac:dyDescent="0.45">
      <c r="A20" s="17">
        <v>16</v>
      </c>
      <c r="B20" s="18"/>
      <c r="C20" s="19" t="s">
        <v>477</v>
      </c>
      <c r="D20" s="19" t="s">
        <v>478</v>
      </c>
      <c r="E20" s="19" t="s">
        <v>479</v>
      </c>
      <c r="F20" s="20">
        <v>19.465</v>
      </c>
      <c r="G20" s="18"/>
      <c r="H20" s="18"/>
      <c r="I20" s="21"/>
      <c r="J20" s="28"/>
      <c r="K20" s="28"/>
      <c r="L20" s="6"/>
      <c r="M20" s="30"/>
      <c r="N20" s="30"/>
      <c r="O20" s="30"/>
      <c r="P20" s="30"/>
      <c r="Q20" s="30"/>
      <c r="R20" s="30"/>
      <c r="S20" s="30"/>
      <c r="T20" s="30"/>
      <c r="U20" s="30"/>
    </row>
    <row r="21" spans="1:21" x14ac:dyDescent="0.45">
      <c r="A21" s="17">
        <v>17</v>
      </c>
      <c r="B21" s="18"/>
      <c r="C21" s="19" t="s">
        <v>453</v>
      </c>
      <c r="D21" s="19" t="s">
        <v>230</v>
      </c>
      <c r="E21" s="19" t="s">
        <v>454</v>
      </c>
      <c r="F21" s="20">
        <v>19.7</v>
      </c>
      <c r="G21" s="18"/>
      <c r="H21" s="18"/>
      <c r="I21" s="21"/>
      <c r="J21" s="28"/>
      <c r="K21" s="28"/>
      <c r="L21" s="6"/>
      <c r="M21" s="57" t="s">
        <v>53</v>
      </c>
      <c r="N21" s="36"/>
      <c r="O21" s="36"/>
      <c r="P21" s="36"/>
      <c r="Q21" s="36"/>
      <c r="R21" s="36"/>
      <c r="S21" s="36"/>
      <c r="T21" s="36"/>
      <c r="U21" s="36"/>
    </row>
    <row r="22" spans="1:21" x14ac:dyDescent="0.45">
      <c r="A22" s="17">
        <v>18</v>
      </c>
      <c r="B22" s="18"/>
      <c r="C22" s="19" t="s">
        <v>263</v>
      </c>
      <c r="D22" s="19" t="s">
        <v>264</v>
      </c>
      <c r="E22" s="19" t="s">
        <v>265</v>
      </c>
      <c r="F22" s="20">
        <v>20.088000000000001</v>
      </c>
      <c r="G22" s="18"/>
      <c r="H22" s="18"/>
      <c r="I22" s="21"/>
      <c r="J22" s="28"/>
      <c r="K22" s="28"/>
      <c r="L22" s="6"/>
      <c r="M22" s="58" t="s">
        <v>35</v>
      </c>
      <c r="N22" s="150" t="s">
        <v>36</v>
      </c>
      <c r="O22" s="150" t="s">
        <v>37</v>
      </c>
      <c r="P22" s="150" t="s">
        <v>38</v>
      </c>
      <c r="Q22" s="150" t="s">
        <v>39</v>
      </c>
      <c r="R22" s="150" t="s">
        <v>40</v>
      </c>
      <c r="S22" s="150" t="s">
        <v>41</v>
      </c>
      <c r="T22" s="150" t="s">
        <v>98</v>
      </c>
      <c r="U22" s="150" t="s">
        <v>43</v>
      </c>
    </row>
    <row r="23" spans="1:21" x14ac:dyDescent="0.45">
      <c r="A23" s="17">
        <v>19</v>
      </c>
      <c r="B23" s="18"/>
      <c r="C23" s="19" t="s">
        <v>420</v>
      </c>
      <c r="D23" s="19" t="s">
        <v>418</v>
      </c>
      <c r="E23" s="19" t="s">
        <v>421</v>
      </c>
      <c r="F23" s="20">
        <v>20.696999999999999</v>
      </c>
      <c r="G23" s="18"/>
      <c r="H23" s="18"/>
      <c r="I23" s="21"/>
      <c r="J23" s="28"/>
      <c r="K23" s="28"/>
      <c r="L23" s="6"/>
      <c r="M23" s="60" t="s">
        <v>44</v>
      </c>
      <c r="N23" s="61">
        <f>V3</f>
        <v>93</v>
      </c>
      <c r="O23" s="98">
        <f>V3*0.6</f>
        <v>55.8</v>
      </c>
      <c r="P23" s="61">
        <f>V3*0.5</f>
        <v>46.5</v>
      </c>
      <c r="Q23" s="61">
        <f>V3*0.4</f>
        <v>37.200000000000003</v>
      </c>
      <c r="R23" s="61">
        <f>V3*0.3</f>
        <v>27.9</v>
      </c>
      <c r="S23" s="61">
        <f>V3*0.28</f>
        <v>26.040000000000003</v>
      </c>
      <c r="T23" s="61">
        <f>V3*0.27</f>
        <v>25.110000000000003</v>
      </c>
      <c r="U23" s="61">
        <f>V3*0.24</f>
        <v>22.32</v>
      </c>
    </row>
    <row r="24" spans="1:21" x14ac:dyDescent="0.45">
      <c r="A24" s="17">
        <v>20</v>
      </c>
      <c r="B24" s="18"/>
      <c r="C24" s="19" t="s">
        <v>293</v>
      </c>
      <c r="D24" s="19" t="s">
        <v>294</v>
      </c>
      <c r="E24" s="19" t="s">
        <v>295</v>
      </c>
      <c r="F24" s="20">
        <v>20.797000000000001</v>
      </c>
      <c r="G24" s="18"/>
      <c r="H24" s="18"/>
      <c r="I24" s="21"/>
      <c r="J24" s="28"/>
      <c r="K24" s="28"/>
      <c r="L24" s="6"/>
      <c r="M24" s="60" t="s">
        <v>45</v>
      </c>
      <c r="N24" s="61"/>
      <c r="O24" s="61">
        <f>V3*0.4</f>
        <v>37.200000000000003</v>
      </c>
      <c r="P24" s="61">
        <f>V3*0.3</f>
        <v>27.9</v>
      </c>
      <c r="Q24" s="61">
        <f>V3*0.3</f>
        <v>27.9</v>
      </c>
      <c r="R24" s="61">
        <f>V3*0.25</f>
        <v>23.25</v>
      </c>
      <c r="S24" s="61">
        <f>V3*0.22</f>
        <v>20.46</v>
      </c>
      <c r="T24" s="61">
        <f>V3*0.2</f>
        <v>18.600000000000001</v>
      </c>
      <c r="U24" s="61">
        <f>V3*0.18</f>
        <v>16.739999999999998</v>
      </c>
    </row>
    <row r="25" spans="1:21" x14ac:dyDescent="0.45">
      <c r="A25" s="17">
        <v>21</v>
      </c>
      <c r="B25" s="18"/>
      <c r="C25" s="19" t="s">
        <v>517</v>
      </c>
      <c r="D25" s="19" t="s">
        <v>518</v>
      </c>
      <c r="E25" s="19" t="s">
        <v>519</v>
      </c>
      <c r="F25" s="20">
        <v>20.971</v>
      </c>
      <c r="G25" s="18"/>
      <c r="H25" s="18"/>
      <c r="I25" s="21"/>
      <c r="J25" s="28"/>
      <c r="K25" s="28"/>
      <c r="L25" s="6"/>
      <c r="M25" s="60" t="s">
        <v>46</v>
      </c>
      <c r="N25" s="61"/>
      <c r="O25" s="61"/>
      <c r="P25" s="61">
        <f>V3*0.2</f>
        <v>18.600000000000001</v>
      </c>
      <c r="Q25" s="61">
        <f>V3*0.2</f>
        <v>18.600000000000001</v>
      </c>
      <c r="R25" s="61">
        <f>V3*0.2</f>
        <v>18.600000000000001</v>
      </c>
      <c r="S25" s="61">
        <f>V3*0.18</f>
        <v>16.739999999999998</v>
      </c>
      <c r="T25" s="61">
        <f>V3*0.16</f>
        <v>14.88</v>
      </c>
      <c r="U25" s="61">
        <f>V3*0.15</f>
        <v>13.95</v>
      </c>
    </row>
    <row r="26" spans="1:21" x14ac:dyDescent="0.45">
      <c r="A26" s="17">
        <v>22</v>
      </c>
      <c r="B26" s="18"/>
      <c r="C26" s="19" t="s">
        <v>489</v>
      </c>
      <c r="D26" s="19" t="s">
        <v>478</v>
      </c>
      <c r="E26" s="27" t="s">
        <v>490</v>
      </c>
      <c r="F26" s="20">
        <v>22.035</v>
      </c>
      <c r="G26" s="18"/>
      <c r="H26" s="18"/>
      <c r="I26" s="21"/>
      <c r="J26" s="28"/>
      <c r="K26" s="28"/>
      <c r="L26" s="6"/>
      <c r="M26" s="60" t="s">
        <v>47</v>
      </c>
      <c r="N26" s="61"/>
      <c r="O26" s="61"/>
      <c r="P26" s="61"/>
      <c r="Q26" s="61">
        <f>V3*0.1</f>
        <v>9.3000000000000007</v>
      </c>
      <c r="R26" s="61">
        <f>V3*0.15</f>
        <v>13.95</v>
      </c>
      <c r="S26" s="61">
        <f>V3*0.14</f>
        <v>13.020000000000001</v>
      </c>
      <c r="T26" s="61">
        <f>V3*0.12</f>
        <v>11.16</v>
      </c>
      <c r="U26" s="61">
        <f>V3*0.12</f>
        <v>11.16</v>
      </c>
    </row>
    <row r="27" spans="1:21" x14ac:dyDescent="0.45">
      <c r="A27" s="17">
        <v>23</v>
      </c>
      <c r="B27" s="18"/>
      <c r="C27" s="19" t="s">
        <v>290</v>
      </c>
      <c r="D27" s="19" t="s">
        <v>248</v>
      </c>
      <c r="E27" s="19" t="s">
        <v>291</v>
      </c>
      <c r="F27" s="20">
        <v>23.42</v>
      </c>
      <c r="G27" s="18"/>
      <c r="H27" s="18"/>
      <c r="I27" s="21"/>
      <c r="J27" s="28"/>
      <c r="K27" s="28"/>
      <c r="L27" s="6"/>
      <c r="M27" s="60" t="s">
        <v>48</v>
      </c>
      <c r="N27" s="61"/>
      <c r="O27" s="61"/>
      <c r="P27" s="61"/>
      <c r="Q27" s="61"/>
      <c r="R27" s="61">
        <f>V3*0.1</f>
        <v>9.3000000000000007</v>
      </c>
      <c r="S27" s="61">
        <f>V3*0.1</f>
        <v>9.3000000000000007</v>
      </c>
      <c r="T27" s="61">
        <f>V3*0.1</f>
        <v>9.3000000000000007</v>
      </c>
      <c r="U27" s="61">
        <f>V3*0.1</f>
        <v>9.3000000000000007</v>
      </c>
    </row>
    <row r="28" spans="1:21" x14ac:dyDescent="0.45">
      <c r="A28" s="17">
        <v>24</v>
      </c>
      <c r="B28" s="18"/>
      <c r="C28" s="19" t="s">
        <v>498</v>
      </c>
      <c r="D28" s="19" t="s">
        <v>499</v>
      </c>
      <c r="E28" s="19" t="s">
        <v>500</v>
      </c>
      <c r="F28" s="20">
        <v>23.652000000000001</v>
      </c>
      <c r="G28" s="18"/>
      <c r="H28" s="18"/>
      <c r="I28" s="21"/>
      <c r="J28" s="28"/>
      <c r="K28" s="28"/>
      <c r="L28" s="6"/>
      <c r="M28" s="60" t="s">
        <v>49</v>
      </c>
      <c r="N28" s="61"/>
      <c r="O28" s="61"/>
      <c r="P28" s="61"/>
      <c r="Q28" s="61"/>
      <c r="R28" s="61"/>
      <c r="S28" s="61">
        <f>V3*0.08</f>
        <v>7.44</v>
      </c>
      <c r="T28" s="61">
        <f>V3*0.08</f>
        <v>7.44</v>
      </c>
      <c r="U28" s="61">
        <f>V3*0.08</f>
        <v>7.44</v>
      </c>
    </row>
    <row r="29" spans="1:21" x14ac:dyDescent="0.45">
      <c r="A29" s="17">
        <v>25</v>
      </c>
      <c r="B29" s="18" t="s">
        <v>493</v>
      </c>
      <c r="C29" s="19" t="s">
        <v>287</v>
      </c>
      <c r="D29" s="19" t="s">
        <v>269</v>
      </c>
      <c r="E29" s="19" t="s">
        <v>288</v>
      </c>
      <c r="F29" s="20">
        <v>31.494</v>
      </c>
      <c r="G29" s="18"/>
      <c r="H29" s="18"/>
      <c r="I29" s="21"/>
      <c r="J29" s="28"/>
      <c r="K29" s="28"/>
      <c r="L29" s="6"/>
      <c r="M29" s="60" t="s">
        <v>50</v>
      </c>
      <c r="N29" s="61"/>
      <c r="O29" s="61"/>
      <c r="P29" s="61"/>
      <c r="Q29" s="61"/>
      <c r="R29" s="61"/>
      <c r="S29" s="61"/>
      <c r="T29" s="61">
        <f>V3*0.07</f>
        <v>6.5100000000000007</v>
      </c>
      <c r="U29" s="61">
        <f>V3*0.07</f>
        <v>6.5100000000000007</v>
      </c>
    </row>
    <row r="30" spans="1:21" x14ac:dyDescent="0.45">
      <c r="A30" s="17">
        <v>26</v>
      </c>
      <c r="B30" s="18" t="s">
        <v>493</v>
      </c>
      <c r="C30" s="19" t="s">
        <v>491</v>
      </c>
      <c r="D30" s="19" t="s">
        <v>483</v>
      </c>
      <c r="E30" s="19" t="s">
        <v>492</v>
      </c>
      <c r="F30" s="20">
        <v>97.998999999999995</v>
      </c>
      <c r="G30" s="18"/>
      <c r="H30" s="18"/>
      <c r="I30" s="21"/>
      <c r="J30" s="28"/>
      <c r="K30" s="28"/>
      <c r="L30" s="6"/>
      <c r="M30" s="63" t="s">
        <v>51</v>
      </c>
      <c r="N30" s="64"/>
      <c r="O30" s="64"/>
      <c r="P30" s="64"/>
      <c r="Q30" s="64"/>
      <c r="R30" s="64"/>
      <c r="S30" s="64"/>
      <c r="T30" s="64"/>
      <c r="U30" s="64">
        <f>V3*0.06</f>
        <v>5.58</v>
      </c>
    </row>
    <row r="31" spans="1:21" x14ac:dyDescent="0.45">
      <c r="A31" s="17">
        <v>27</v>
      </c>
      <c r="B31" s="18" t="s">
        <v>493</v>
      </c>
      <c r="C31" s="19" t="s">
        <v>533</v>
      </c>
      <c r="D31" s="19" t="s">
        <v>531</v>
      </c>
      <c r="E31" s="19" t="s">
        <v>532</v>
      </c>
      <c r="F31" s="20">
        <v>717.94399999999996</v>
      </c>
      <c r="G31" s="18"/>
      <c r="H31" s="18"/>
      <c r="I31" s="21"/>
      <c r="J31" s="28"/>
      <c r="K31" s="28"/>
      <c r="L31" s="6"/>
      <c r="M31" s="57" t="s">
        <v>52</v>
      </c>
      <c r="N31" s="61">
        <f t="shared" ref="N31:U31" si="1">SUM(N23:N30)</f>
        <v>93</v>
      </c>
      <c r="O31" s="61">
        <f t="shared" si="1"/>
        <v>93</v>
      </c>
      <c r="P31" s="61">
        <f t="shared" si="1"/>
        <v>93</v>
      </c>
      <c r="Q31" s="61">
        <f t="shared" si="1"/>
        <v>92.999999999999986</v>
      </c>
      <c r="R31" s="61">
        <f t="shared" si="1"/>
        <v>93</v>
      </c>
      <c r="S31" s="61">
        <f t="shared" si="1"/>
        <v>92.999999999999986</v>
      </c>
      <c r="T31" s="61">
        <f t="shared" si="1"/>
        <v>93.000000000000014</v>
      </c>
      <c r="U31" s="61">
        <f t="shared" si="1"/>
        <v>93</v>
      </c>
    </row>
    <row r="32" spans="1:21" x14ac:dyDescent="0.45">
      <c r="A32" s="17">
        <v>28</v>
      </c>
      <c r="B32" s="18" t="s">
        <v>286</v>
      </c>
      <c r="C32" s="19" t="s">
        <v>487</v>
      </c>
      <c r="D32" s="19" t="s">
        <v>485</v>
      </c>
      <c r="E32" s="19" t="s">
        <v>488</v>
      </c>
      <c r="F32" s="20">
        <v>743.95600000000002</v>
      </c>
      <c r="G32" s="18"/>
      <c r="H32" s="18"/>
      <c r="I32" s="21"/>
      <c r="J32" s="28"/>
      <c r="K32" s="28"/>
      <c r="L32" s="6"/>
      <c r="M32" s="30"/>
      <c r="N32" s="30"/>
      <c r="O32" s="30"/>
      <c r="P32" s="30"/>
      <c r="Q32" s="30"/>
      <c r="R32" s="30"/>
      <c r="S32" s="30"/>
      <c r="T32" s="30"/>
      <c r="U32" s="30"/>
    </row>
    <row r="33" spans="1:21" x14ac:dyDescent="0.45">
      <c r="A33" s="17">
        <v>29</v>
      </c>
      <c r="B33" s="18" t="s">
        <v>355</v>
      </c>
      <c r="C33" s="19" t="s">
        <v>316</v>
      </c>
      <c r="D33" s="19" t="s">
        <v>304</v>
      </c>
      <c r="E33" s="19" t="s">
        <v>317</v>
      </c>
      <c r="F33" s="20">
        <v>7777</v>
      </c>
      <c r="G33" s="18"/>
      <c r="H33" s="18"/>
      <c r="I33" s="21"/>
      <c r="J33" s="28"/>
      <c r="K33" s="28"/>
      <c r="L33" s="6"/>
      <c r="M33" s="30"/>
      <c r="N33" s="30"/>
      <c r="O33" s="30"/>
      <c r="P33" s="30"/>
      <c r="Q33" s="30"/>
      <c r="R33" s="30"/>
      <c r="S33" s="30"/>
      <c r="T33" s="30"/>
      <c r="U33" s="30"/>
    </row>
    <row r="34" spans="1:21" x14ac:dyDescent="0.45">
      <c r="A34" s="17">
        <v>30</v>
      </c>
      <c r="B34" s="18" t="s">
        <v>355</v>
      </c>
      <c r="C34" s="19" t="s">
        <v>292</v>
      </c>
      <c r="D34" s="19" t="s">
        <v>230</v>
      </c>
      <c r="E34" s="19" t="s">
        <v>228</v>
      </c>
      <c r="F34" s="20" t="s">
        <v>566</v>
      </c>
      <c r="G34" s="18"/>
      <c r="H34" s="18"/>
      <c r="I34" s="21"/>
      <c r="J34" s="28"/>
      <c r="K34" s="28"/>
      <c r="L34" s="6"/>
      <c r="M34" s="65" t="s">
        <v>54</v>
      </c>
      <c r="N34" s="40"/>
      <c r="O34" s="40"/>
      <c r="P34" s="40"/>
      <c r="Q34" s="40"/>
      <c r="R34" s="40"/>
      <c r="S34" s="40"/>
      <c r="T34" s="40"/>
      <c r="U34" s="40"/>
    </row>
    <row r="35" spans="1:21" x14ac:dyDescent="0.45">
      <c r="A35" s="17">
        <v>31</v>
      </c>
      <c r="B35" s="18"/>
      <c r="C35" s="19"/>
      <c r="D35" s="19"/>
      <c r="E35" s="19"/>
      <c r="F35" s="20"/>
      <c r="G35" s="18"/>
      <c r="H35" s="18"/>
      <c r="I35" s="21"/>
      <c r="J35" s="28"/>
      <c r="K35" s="28"/>
      <c r="L35" s="6"/>
      <c r="M35" s="66" t="s">
        <v>35</v>
      </c>
      <c r="N35" s="67" t="s">
        <v>62</v>
      </c>
      <c r="O35" s="67" t="s">
        <v>63</v>
      </c>
      <c r="P35" s="67" t="s">
        <v>64</v>
      </c>
      <c r="Q35" s="67" t="s">
        <v>65</v>
      </c>
      <c r="R35" s="67" t="s">
        <v>66</v>
      </c>
      <c r="S35" s="67" t="s">
        <v>67</v>
      </c>
      <c r="T35" s="67" t="s">
        <v>68</v>
      </c>
      <c r="U35" s="67" t="s">
        <v>69</v>
      </c>
    </row>
    <row r="36" spans="1:21" x14ac:dyDescent="0.45">
      <c r="A36" s="17">
        <v>32</v>
      </c>
      <c r="B36" s="18"/>
      <c r="C36" s="19"/>
      <c r="D36" s="19"/>
      <c r="E36" s="19"/>
      <c r="F36" s="20"/>
      <c r="G36" s="18"/>
      <c r="H36" s="18"/>
      <c r="I36" s="21"/>
      <c r="J36" s="28"/>
      <c r="K36" s="28"/>
      <c r="L36" s="6"/>
      <c r="M36" s="68" t="s">
        <v>44</v>
      </c>
      <c r="N36" s="69">
        <f>V4</f>
        <v>62</v>
      </c>
      <c r="O36" s="99">
        <f>V4*0.6</f>
        <v>37.199999999999996</v>
      </c>
      <c r="P36" s="69">
        <f>V4*0.5</f>
        <v>31</v>
      </c>
      <c r="Q36" s="69">
        <f>V4*0.4</f>
        <v>24.8</v>
      </c>
      <c r="R36" s="69">
        <f>V4*0.3</f>
        <v>18.599999999999998</v>
      </c>
      <c r="S36" s="69">
        <f>V4*0.28</f>
        <v>17.360000000000003</v>
      </c>
      <c r="T36" s="69">
        <f>V4*0.27</f>
        <v>16.740000000000002</v>
      </c>
      <c r="U36" s="69">
        <f>V4*0.24</f>
        <v>14.879999999999999</v>
      </c>
    </row>
    <row r="37" spans="1:21" x14ac:dyDescent="0.45">
      <c r="A37" s="17">
        <v>33</v>
      </c>
      <c r="B37" s="18"/>
      <c r="C37" s="19"/>
      <c r="D37" s="19"/>
      <c r="E37" s="19"/>
      <c r="F37" s="20"/>
      <c r="G37" s="18"/>
      <c r="H37" s="18"/>
      <c r="I37" s="21"/>
      <c r="J37" s="28"/>
      <c r="K37" s="28"/>
      <c r="L37" s="6"/>
      <c r="M37" s="68" t="s">
        <v>45</v>
      </c>
      <c r="N37" s="69"/>
      <c r="O37" s="69">
        <f>V4*0.4</f>
        <v>24.8</v>
      </c>
      <c r="P37" s="69">
        <f>V4*0.3</f>
        <v>18.599999999999998</v>
      </c>
      <c r="Q37" s="69">
        <f>V4*0.3</f>
        <v>18.599999999999998</v>
      </c>
      <c r="R37" s="69">
        <f>V4*0.25</f>
        <v>15.5</v>
      </c>
      <c r="S37" s="69">
        <f>V4*0.22</f>
        <v>13.64</v>
      </c>
      <c r="T37" s="69">
        <f>V4*0.2</f>
        <v>12.4</v>
      </c>
      <c r="U37" s="69">
        <f>V4*0.18</f>
        <v>11.16</v>
      </c>
    </row>
    <row r="38" spans="1:21" x14ac:dyDescent="0.45">
      <c r="A38" s="17">
        <v>34</v>
      </c>
      <c r="B38" s="18"/>
      <c r="C38" s="19"/>
      <c r="D38" s="19"/>
      <c r="E38" s="19"/>
      <c r="F38" s="20"/>
      <c r="G38" s="18"/>
      <c r="H38" s="18"/>
      <c r="I38" s="21"/>
      <c r="J38" s="28"/>
      <c r="K38" s="28"/>
      <c r="L38" s="6"/>
      <c r="M38" s="68" t="s">
        <v>46</v>
      </c>
      <c r="N38" s="69"/>
      <c r="O38" s="69"/>
      <c r="P38" s="69">
        <f>V4*0.2</f>
        <v>12.4</v>
      </c>
      <c r="Q38" s="69">
        <f>V4*0.2</f>
        <v>12.4</v>
      </c>
      <c r="R38" s="69">
        <f>V4*0.2</f>
        <v>12.4</v>
      </c>
      <c r="S38" s="69">
        <f>V4*0.18</f>
        <v>11.16</v>
      </c>
      <c r="T38" s="69">
        <f>V4*0.16</f>
        <v>9.92</v>
      </c>
      <c r="U38" s="69">
        <f>V4*0.15</f>
        <v>9.2999999999999989</v>
      </c>
    </row>
    <row r="39" spans="1:21" x14ac:dyDescent="0.45">
      <c r="A39" s="17">
        <v>35</v>
      </c>
      <c r="B39" s="18"/>
      <c r="C39" s="19"/>
      <c r="D39" s="19"/>
      <c r="E39" s="19"/>
      <c r="F39" s="20"/>
      <c r="G39" s="18"/>
      <c r="H39" s="18"/>
      <c r="I39" s="21"/>
      <c r="J39" s="28"/>
      <c r="K39" s="28"/>
      <c r="L39" s="6"/>
      <c r="M39" s="68" t="s">
        <v>47</v>
      </c>
      <c r="N39" s="69"/>
      <c r="O39" s="69"/>
      <c r="P39" s="69"/>
      <c r="Q39" s="69">
        <f>V4*0.1</f>
        <v>6.2</v>
      </c>
      <c r="R39" s="69">
        <f>V4*0.15</f>
        <v>9.2999999999999989</v>
      </c>
      <c r="S39" s="69">
        <f>V4*0.14</f>
        <v>8.6800000000000015</v>
      </c>
      <c r="T39" s="69">
        <f>V4*0.12</f>
        <v>7.4399999999999995</v>
      </c>
      <c r="U39" s="69">
        <f>V4*0.12</f>
        <v>7.4399999999999995</v>
      </c>
    </row>
    <row r="40" spans="1:21" x14ac:dyDescent="0.45">
      <c r="A40" s="17">
        <v>36</v>
      </c>
      <c r="B40" s="18"/>
      <c r="C40" s="19"/>
      <c r="D40" s="19"/>
      <c r="E40" s="19"/>
      <c r="F40" s="20"/>
      <c r="G40" s="18"/>
      <c r="H40" s="18"/>
      <c r="I40" s="21"/>
      <c r="J40" s="28"/>
      <c r="K40" s="28"/>
      <c r="L40" s="6"/>
      <c r="M40" s="68" t="s">
        <v>48</v>
      </c>
      <c r="N40" s="69"/>
      <c r="O40" s="69"/>
      <c r="P40" s="69"/>
      <c r="Q40" s="69"/>
      <c r="R40" s="69">
        <f>V4*0.1</f>
        <v>6.2</v>
      </c>
      <c r="S40" s="69">
        <f>V4*0.1</f>
        <v>6.2</v>
      </c>
      <c r="T40" s="69">
        <f>V4*0.1</f>
        <v>6.2</v>
      </c>
      <c r="U40" s="69">
        <f>V4*0.1</f>
        <v>6.2</v>
      </c>
    </row>
    <row r="41" spans="1:21" x14ac:dyDescent="0.45">
      <c r="A41" s="17">
        <v>37</v>
      </c>
      <c r="B41" s="18"/>
      <c r="C41" s="19"/>
      <c r="D41" s="19"/>
      <c r="E41" s="19"/>
      <c r="F41" s="20"/>
      <c r="G41" s="18"/>
      <c r="H41" s="18"/>
      <c r="I41" s="21"/>
      <c r="J41" s="28"/>
      <c r="K41" s="28"/>
      <c r="L41" s="6"/>
      <c r="M41" s="68" t="s">
        <v>49</v>
      </c>
      <c r="N41" s="69"/>
      <c r="O41" s="69"/>
      <c r="P41" s="69"/>
      <c r="Q41" s="69"/>
      <c r="R41" s="69"/>
      <c r="S41" s="69">
        <f>V4*0.08</f>
        <v>4.96</v>
      </c>
      <c r="T41" s="69">
        <f>V4*0.08</f>
        <v>4.96</v>
      </c>
      <c r="U41" s="69">
        <f>V4*0.08</f>
        <v>4.96</v>
      </c>
    </row>
    <row r="42" spans="1:21" x14ac:dyDescent="0.45">
      <c r="A42" s="17">
        <v>38</v>
      </c>
      <c r="B42" s="18"/>
      <c r="C42" s="19"/>
      <c r="D42" s="19"/>
      <c r="E42" s="19"/>
      <c r="F42" s="20"/>
      <c r="G42" s="18"/>
      <c r="H42" s="18"/>
      <c r="I42" s="21"/>
      <c r="J42" s="28"/>
      <c r="K42" s="28"/>
      <c r="L42" s="6"/>
      <c r="M42" s="68" t="s">
        <v>50</v>
      </c>
      <c r="N42" s="69"/>
      <c r="O42" s="69"/>
      <c r="P42" s="69"/>
      <c r="Q42" s="69"/>
      <c r="R42" s="69"/>
      <c r="S42" s="69"/>
      <c r="T42" s="69">
        <f>V4*0.07</f>
        <v>4.3400000000000007</v>
      </c>
      <c r="U42" s="69">
        <f>V4*0.07</f>
        <v>4.3400000000000007</v>
      </c>
    </row>
    <row r="43" spans="1:21" x14ac:dyDescent="0.45">
      <c r="A43" s="17">
        <v>39</v>
      </c>
      <c r="B43" s="18"/>
      <c r="C43" s="19"/>
      <c r="D43" s="19"/>
      <c r="E43" s="19"/>
      <c r="F43" s="20"/>
      <c r="G43" s="18"/>
      <c r="H43" s="18"/>
      <c r="I43" s="21"/>
      <c r="J43" s="28"/>
      <c r="K43" s="28"/>
      <c r="L43" s="6"/>
      <c r="M43" s="71" t="s">
        <v>51</v>
      </c>
      <c r="N43" s="72"/>
      <c r="O43" s="72"/>
      <c r="P43" s="72"/>
      <c r="Q43" s="72"/>
      <c r="R43" s="72"/>
      <c r="S43" s="72"/>
      <c r="T43" s="72"/>
      <c r="U43" s="72">
        <f>V4*0.06</f>
        <v>3.7199999999999998</v>
      </c>
    </row>
    <row r="44" spans="1:21" x14ac:dyDescent="0.45">
      <c r="A44" s="17">
        <v>40</v>
      </c>
      <c r="B44" s="18"/>
      <c r="C44" s="19"/>
      <c r="D44" s="19"/>
      <c r="E44" s="19"/>
      <c r="F44" s="20"/>
      <c r="G44" s="18"/>
      <c r="H44" s="18"/>
      <c r="I44" s="21"/>
      <c r="J44" s="28"/>
      <c r="K44" s="28"/>
      <c r="L44" s="6"/>
      <c r="M44" s="65" t="s">
        <v>52</v>
      </c>
      <c r="N44" s="69">
        <f t="shared" ref="N44:U44" si="2">SUM(N36:N43)</f>
        <v>62</v>
      </c>
      <c r="O44" s="69">
        <f t="shared" si="2"/>
        <v>62</v>
      </c>
      <c r="P44" s="69">
        <f t="shared" si="2"/>
        <v>61.999999999999993</v>
      </c>
      <c r="Q44" s="69">
        <f t="shared" si="2"/>
        <v>62</v>
      </c>
      <c r="R44" s="69">
        <f t="shared" si="2"/>
        <v>61.999999999999993</v>
      </c>
      <c r="S44" s="69">
        <f t="shared" si="2"/>
        <v>62.000000000000007</v>
      </c>
      <c r="T44" s="69">
        <f t="shared" si="2"/>
        <v>62.000000000000007</v>
      </c>
      <c r="U44" s="69">
        <f t="shared" si="2"/>
        <v>62</v>
      </c>
    </row>
    <row r="45" spans="1:21" x14ac:dyDescent="0.45">
      <c r="A45" s="17">
        <v>41</v>
      </c>
      <c r="B45" s="18"/>
      <c r="C45" s="19"/>
      <c r="D45" s="19"/>
      <c r="E45" s="19"/>
      <c r="F45" s="20"/>
      <c r="G45" s="18"/>
      <c r="H45" s="18"/>
      <c r="I45" s="21"/>
      <c r="J45" s="28"/>
      <c r="K45" s="28"/>
      <c r="L45" s="6"/>
    </row>
    <row r="46" spans="1:21" x14ac:dyDescent="0.45">
      <c r="A46" s="17">
        <v>42</v>
      </c>
      <c r="B46" s="18"/>
      <c r="C46" s="19"/>
      <c r="D46" s="19"/>
      <c r="E46" s="19"/>
      <c r="F46" s="20"/>
      <c r="G46" s="18"/>
      <c r="H46" s="18"/>
      <c r="I46" s="21"/>
      <c r="J46" s="28"/>
      <c r="K46" s="28"/>
      <c r="L46" s="6"/>
    </row>
    <row r="47" spans="1:21" x14ac:dyDescent="0.45">
      <c r="A47" s="17">
        <v>43</v>
      </c>
      <c r="B47" s="18"/>
      <c r="C47" s="19"/>
      <c r="D47" s="19"/>
      <c r="E47" s="19"/>
      <c r="F47" s="20"/>
      <c r="G47" s="18"/>
      <c r="H47" s="18"/>
      <c r="I47" s="21"/>
      <c r="J47" s="28"/>
      <c r="K47" s="28"/>
      <c r="L47" s="6"/>
    </row>
    <row r="48" spans="1:21" x14ac:dyDescent="0.45">
      <c r="A48" s="17">
        <v>44</v>
      </c>
      <c r="B48" s="18"/>
      <c r="C48" s="19"/>
      <c r="D48" s="19"/>
      <c r="E48" s="19"/>
      <c r="F48" s="20"/>
      <c r="G48" s="18"/>
      <c r="H48" s="18"/>
      <c r="I48" s="21"/>
      <c r="J48" s="28"/>
      <c r="K48" s="28"/>
      <c r="L48" s="6"/>
    </row>
    <row r="49" spans="1:12" x14ac:dyDescent="0.45">
      <c r="A49" s="17">
        <v>45</v>
      </c>
      <c r="B49" s="18"/>
      <c r="C49" s="19"/>
      <c r="D49" s="19"/>
      <c r="E49" s="19"/>
      <c r="F49" s="20"/>
      <c r="G49" s="18"/>
      <c r="H49" s="18"/>
      <c r="I49" s="21"/>
      <c r="J49" s="28"/>
      <c r="K49" s="28"/>
      <c r="L49" s="6"/>
    </row>
    <row r="50" spans="1:12" x14ac:dyDescent="0.45">
      <c r="A50" s="17">
        <v>46</v>
      </c>
      <c r="B50" s="18"/>
      <c r="C50" s="19"/>
      <c r="D50" s="19"/>
      <c r="E50" s="19"/>
      <c r="F50" s="20"/>
      <c r="G50" s="18"/>
      <c r="H50" s="18"/>
      <c r="I50" s="21"/>
      <c r="J50" s="28"/>
      <c r="K50" s="28"/>
      <c r="L50" s="6"/>
    </row>
    <row r="51" spans="1:12" x14ac:dyDescent="0.45">
      <c r="A51" s="17">
        <v>47</v>
      </c>
      <c r="B51" s="18"/>
      <c r="C51" s="19"/>
      <c r="D51" s="19"/>
      <c r="E51" s="19"/>
      <c r="F51" s="20"/>
      <c r="G51" s="18"/>
      <c r="H51" s="18"/>
      <c r="I51" s="21"/>
      <c r="J51" s="28"/>
      <c r="K51" s="28"/>
      <c r="L51" s="6"/>
    </row>
    <row r="52" spans="1:12" x14ac:dyDescent="0.45">
      <c r="A52" s="17">
        <v>48</v>
      </c>
      <c r="B52" s="18"/>
      <c r="C52" s="19"/>
      <c r="D52" s="19"/>
      <c r="E52" s="19"/>
      <c r="F52" s="20"/>
      <c r="G52" s="18"/>
      <c r="H52" s="18"/>
      <c r="I52" s="21"/>
      <c r="J52" s="28"/>
      <c r="K52" s="28"/>
      <c r="L52" s="6"/>
    </row>
    <row r="53" spans="1:12" x14ac:dyDescent="0.45">
      <c r="A53" s="17">
        <v>49</v>
      </c>
      <c r="B53" s="18"/>
      <c r="C53" s="19"/>
      <c r="D53" s="19"/>
      <c r="E53" s="19"/>
      <c r="F53" s="20"/>
      <c r="G53" s="18"/>
      <c r="H53" s="18"/>
      <c r="I53" s="21"/>
      <c r="J53" s="28"/>
      <c r="K53" s="28"/>
      <c r="L53" s="6"/>
    </row>
    <row r="54" spans="1:12" x14ac:dyDescent="0.45">
      <c r="A54" s="17">
        <v>50</v>
      </c>
      <c r="B54" s="18"/>
      <c r="C54" s="19"/>
      <c r="D54" s="19"/>
      <c r="E54" s="19"/>
      <c r="F54" s="20"/>
      <c r="G54" s="18"/>
      <c r="H54" s="18"/>
      <c r="I54" s="21"/>
      <c r="J54" s="28"/>
      <c r="K54" s="28"/>
      <c r="L54" s="6"/>
    </row>
    <row r="55" spans="1:12" x14ac:dyDescent="0.45">
      <c r="A55" s="17">
        <v>51</v>
      </c>
      <c r="B55" s="18"/>
      <c r="C55" s="19"/>
      <c r="D55" s="19"/>
      <c r="E55" s="19"/>
      <c r="F55" s="20"/>
      <c r="G55" s="18"/>
      <c r="H55" s="18"/>
      <c r="I55" s="21"/>
      <c r="J55" s="28"/>
      <c r="K55" s="28"/>
      <c r="L55" s="6"/>
    </row>
    <row r="56" spans="1:12" x14ac:dyDescent="0.45">
      <c r="A56" s="17">
        <v>52</v>
      </c>
      <c r="B56" s="17"/>
      <c r="C56" s="17"/>
      <c r="D56" s="17"/>
      <c r="E56" s="17"/>
      <c r="F56" s="20"/>
      <c r="G56" s="18"/>
      <c r="H56" s="18"/>
      <c r="I56" s="21"/>
      <c r="J56" s="28"/>
      <c r="K56" s="28"/>
      <c r="L56" s="6"/>
    </row>
    <row r="57" spans="1:12" x14ac:dyDescent="0.45">
      <c r="A57" s="17">
        <v>53</v>
      </c>
      <c r="B57" s="17"/>
      <c r="C57" s="17"/>
      <c r="D57" s="17"/>
      <c r="E57" s="17"/>
      <c r="F57" s="20"/>
      <c r="G57" s="18"/>
      <c r="H57" s="18"/>
      <c r="I57" s="21"/>
      <c r="J57" s="28"/>
      <c r="K57" s="28"/>
      <c r="L57" s="6"/>
    </row>
    <row r="58" spans="1:12" x14ac:dyDescent="0.45">
      <c r="A58" s="17">
        <v>54</v>
      </c>
      <c r="B58" s="17"/>
      <c r="C58" s="17"/>
      <c r="D58" s="17"/>
      <c r="E58" s="17"/>
      <c r="F58" s="20"/>
      <c r="G58" s="18"/>
      <c r="H58" s="18"/>
      <c r="I58" s="21"/>
      <c r="J58" s="28"/>
      <c r="K58" s="28"/>
      <c r="L58" s="6"/>
    </row>
    <row r="59" spans="1:12" x14ac:dyDescent="0.45">
      <c r="A59" s="17">
        <v>55</v>
      </c>
      <c r="B59" s="17"/>
      <c r="C59" s="17"/>
      <c r="D59" s="17"/>
      <c r="E59" s="17"/>
      <c r="F59" s="20"/>
      <c r="G59" s="18"/>
      <c r="H59" s="18"/>
      <c r="I59" s="21"/>
      <c r="J59" s="28"/>
      <c r="K59" s="28"/>
      <c r="L59" s="6"/>
    </row>
    <row r="60" spans="1:12" x14ac:dyDescent="0.45">
      <c r="A60" s="17">
        <v>56</v>
      </c>
      <c r="B60" s="17"/>
      <c r="C60" s="17"/>
      <c r="D60" s="17"/>
      <c r="E60" s="17"/>
      <c r="F60" s="20"/>
      <c r="G60" s="18"/>
      <c r="H60" s="18"/>
      <c r="I60" s="21"/>
      <c r="J60" s="28"/>
      <c r="K60" s="28"/>
      <c r="L60" s="6"/>
    </row>
    <row r="61" spans="1:12" x14ac:dyDescent="0.45">
      <c r="A61" s="17">
        <v>57</v>
      </c>
      <c r="B61" s="17"/>
      <c r="C61" s="17"/>
      <c r="D61" s="17"/>
      <c r="E61" s="17"/>
      <c r="F61" s="20"/>
      <c r="G61" s="18"/>
      <c r="H61" s="18"/>
      <c r="I61" s="21"/>
      <c r="J61" s="28"/>
      <c r="K61" s="28"/>
      <c r="L61" s="6"/>
    </row>
    <row r="62" spans="1:12" x14ac:dyDescent="0.45">
      <c r="A62" s="17">
        <v>58</v>
      </c>
      <c r="B62" s="17"/>
      <c r="C62" s="17"/>
      <c r="D62" s="17"/>
      <c r="E62" s="17"/>
      <c r="F62" s="20"/>
      <c r="G62" s="18"/>
      <c r="H62" s="18"/>
      <c r="I62" s="21"/>
      <c r="J62" s="28"/>
      <c r="K62" s="28"/>
      <c r="L62" s="6"/>
    </row>
    <row r="63" spans="1:12" x14ac:dyDescent="0.45">
      <c r="A63" s="17">
        <v>59</v>
      </c>
      <c r="B63" s="17"/>
      <c r="C63" s="17"/>
      <c r="D63" s="17"/>
      <c r="E63" s="17"/>
      <c r="F63" s="20"/>
      <c r="G63" s="18"/>
      <c r="H63" s="18"/>
      <c r="I63" s="21"/>
      <c r="J63" s="28"/>
      <c r="K63" s="28"/>
      <c r="L63" s="6"/>
    </row>
    <row r="64" spans="1:12" x14ac:dyDescent="0.45">
      <c r="A64" s="17">
        <v>60</v>
      </c>
      <c r="B64" s="17"/>
      <c r="C64" s="17"/>
      <c r="D64" s="17"/>
      <c r="E64" s="17"/>
      <c r="F64" s="20"/>
      <c r="G64" s="18"/>
      <c r="H64" s="18"/>
      <c r="I64" s="21"/>
      <c r="J64" s="28"/>
      <c r="K64" s="28"/>
      <c r="L64" s="6"/>
    </row>
    <row r="65" spans="1:12" x14ac:dyDescent="0.45">
      <c r="A65" s="17">
        <v>61</v>
      </c>
      <c r="B65" s="17"/>
      <c r="C65" s="17"/>
      <c r="D65" s="17"/>
      <c r="E65" s="17"/>
      <c r="F65" s="20"/>
      <c r="G65" s="18"/>
      <c r="H65" s="18"/>
      <c r="I65" s="21"/>
      <c r="J65" s="28"/>
      <c r="K65" s="28"/>
      <c r="L65" s="6"/>
    </row>
    <row r="66" spans="1:12" x14ac:dyDescent="0.45">
      <c r="A66" s="17">
        <v>62</v>
      </c>
      <c r="B66" s="17"/>
      <c r="C66" s="17"/>
      <c r="D66" s="17"/>
      <c r="E66" s="17"/>
      <c r="F66" s="20"/>
      <c r="G66" s="18"/>
      <c r="H66" s="18"/>
      <c r="I66" s="21"/>
      <c r="J66" s="28"/>
      <c r="K66" s="28"/>
      <c r="L66" s="6"/>
    </row>
    <row r="67" spans="1:12" x14ac:dyDescent="0.45">
      <c r="A67" s="17">
        <v>63</v>
      </c>
      <c r="B67" s="17"/>
      <c r="C67" s="17"/>
      <c r="D67" s="17"/>
      <c r="E67" s="17"/>
      <c r="F67" s="20"/>
      <c r="G67" s="18"/>
      <c r="H67" s="18"/>
      <c r="I67" s="21"/>
      <c r="J67" s="28"/>
      <c r="K67" s="28"/>
      <c r="L67" s="6"/>
    </row>
    <row r="68" spans="1:12" x14ac:dyDescent="0.45">
      <c r="A68" s="17">
        <v>64</v>
      </c>
      <c r="B68" s="17"/>
      <c r="C68" s="17"/>
      <c r="D68" s="17"/>
      <c r="E68" s="17"/>
      <c r="F68" s="20"/>
      <c r="G68" s="18"/>
      <c r="H68" s="18"/>
      <c r="I68" s="21"/>
      <c r="J68" s="28"/>
      <c r="K68" s="28"/>
      <c r="L68" s="6"/>
    </row>
    <row r="69" spans="1:12" x14ac:dyDescent="0.45">
      <c r="A69" s="17">
        <v>65</v>
      </c>
      <c r="B69" s="17"/>
      <c r="C69" s="17"/>
      <c r="D69" s="17"/>
      <c r="E69" s="17"/>
      <c r="F69" s="20"/>
      <c r="G69" s="18"/>
      <c r="H69" s="18"/>
      <c r="I69" s="21"/>
      <c r="J69" s="28"/>
      <c r="K69" s="28"/>
      <c r="L69" s="6"/>
    </row>
    <row r="70" spans="1:12" x14ac:dyDescent="0.45">
      <c r="A70" s="17">
        <v>66</v>
      </c>
      <c r="B70" s="17"/>
      <c r="C70" s="17"/>
      <c r="D70" s="17"/>
      <c r="E70" s="17"/>
      <c r="F70" s="20"/>
      <c r="G70" s="18"/>
      <c r="H70" s="18"/>
      <c r="I70" s="21"/>
      <c r="J70" s="28"/>
      <c r="K70" s="28"/>
      <c r="L70" s="6"/>
    </row>
    <row r="71" spans="1:12" x14ac:dyDescent="0.45">
      <c r="A71" s="17">
        <v>67</v>
      </c>
      <c r="B71" s="17"/>
      <c r="C71" s="17"/>
      <c r="D71" s="17"/>
      <c r="E71" s="17"/>
      <c r="F71" s="20"/>
      <c r="G71" s="18"/>
      <c r="H71" s="18"/>
      <c r="I71" s="21"/>
      <c r="J71" s="28"/>
      <c r="K71" s="28"/>
      <c r="L71" s="6"/>
    </row>
    <row r="72" spans="1:12" x14ac:dyDescent="0.45">
      <c r="A72" s="17">
        <v>68</v>
      </c>
      <c r="B72" s="17"/>
      <c r="C72" s="17"/>
      <c r="D72" s="17"/>
      <c r="E72" s="17"/>
      <c r="F72" s="20"/>
      <c r="G72" s="18"/>
      <c r="H72" s="18"/>
      <c r="I72" s="21"/>
      <c r="J72" s="28"/>
      <c r="K72" s="28"/>
      <c r="L72" s="6"/>
    </row>
    <row r="73" spans="1:12" x14ac:dyDescent="0.45">
      <c r="A73" s="17">
        <v>69</v>
      </c>
      <c r="B73" s="17"/>
      <c r="C73" s="17"/>
      <c r="D73" s="17"/>
      <c r="E73" s="17"/>
      <c r="F73" s="20"/>
      <c r="G73" s="18"/>
      <c r="H73" s="18"/>
      <c r="I73" s="21"/>
      <c r="J73" s="28"/>
      <c r="K73" s="28"/>
      <c r="L73" s="6"/>
    </row>
    <row r="74" spans="1:12" x14ac:dyDescent="0.45">
      <c r="A74" s="17">
        <v>70</v>
      </c>
      <c r="B74" s="17"/>
      <c r="C74" s="17"/>
      <c r="D74" s="17"/>
      <c r="E74" s="17"/>
      <c r="F74" s="20"/>
      <c r="G74" s="18"/>
      <c r="H74" s="18"/>
      <c r="I74" s="21"/>
      <c r="J74" s="28"/>
      <c r="K74" s="28"/>
      <c r="L74" s="6"/>
    </row>
    <row r="75" spans="1:12" x14ac:dyDescent="0.45">
      <c r="A75" s="17">
        <v>71</v>
      </c>
      <c r="B75" s="17"/>
      <c r="C75" s="17"/>
      <c r="D75" s="17"/>
      <c r="E75" s="17"/>
      <c r="F75" s="20"/>
      <c r="G75" s="18"/>
      <c r="H75" s="18"/>
      <c r="I75" s="21"/>
      <c r="J75" s="28"/>
      <c r="K75" s="28"/>
      <c r="L75" s="6"/>
    </row>
    <row r="76" spans="1:12" x14ac:dyDescent="0.45">
      <c r="A76" s="17">
        <v>72</v>
      </c>
      <c r="B76" s="17"/>
      <c r="C76" s="17"/>
      <c r="D76" s="17"/>
      <c r="E76" s="17"/>
      <c r="F76" s="20"/>
      <c r="G76" s="18"/>
      <c r="H76" s="18"/>
      <c r="I76" s="21"/>
      <c r="J76" s="28"/>
      <c r="K76" s="28"/>
      <c r="L76" s="6"/>
    </row>
    <row r="77" spans="1:12" x14ac:dyDescent="0.45">
      <c r="A77" s="17">
        <v>73</v>
      </c>
      <c r="B77" s="17"/>
      <c r="C77" s="17"/>
      <c r="D77" s="17"/>
      <c r="E77" s="17"/>
      <c r="F77" s="20"/>
      <c r="G77" s="18"/>
      <c r="H77" s="18"/>
      <c r="I77" s="21"/>
      <c r="J77" s="28"/>
      <c r="K77" s="28"/>
      <c r="L77" s="6"/>
    </row>
    <row r="78" spans="1:12" x14ac:dyDescent="0.45">
      <c r="A78" s="17">
        <v>74</v>
      </c>
      <c r="B78" s="17"/>
      <c r="C78" s="17"/>
      <c r="D78" s="17"/>
      <c r="E78" s="17"/>
      <c r="F78" s="20"/>
      <c r="G78" s="18"/>
      <c r="H78" s="18"/>
      <c r="I78" s="21"/>
      <c r="J78" s="28"/>
      <c r="K78" s="28"/>
      <c r="L78" s="6"/>
    </row>
    <row r="79" spans="1:12" x14ac:dyDescent="0.45">
      <c r="A79" s="17">
        <v>75</v>
      </c>
      <c r="B79" s="17"/>
      <c r="C79" s="17"/>
      <c r="D79" s="17"/>
      <c r="E79" s="17"/>
      <c r="F79" s="20"/>
      <c r="G79" s="18"/>
      <c r="H79" s="18"/>
      <c r="I79" s="21"/>
      <c r="J79" s="28"/>
      <c r="K79" s="28"/>
      <c r="L79" s="6"/>
    </row>
    <row r="80" spans="1:12" x14ac:dyDescent="0.45">
      <c r="A80" s="17">
        <v>76</v>
      </c>
      <c r="B80" s="17"/>
      <c r="C80" s="17"/>
      <c r="D80" s="17"/>
      <c r="E80" s="17"/>
      <c r="F80" s="20"/>
      <c r="G80" s="18"/>
      <c r="H80" s="18"/>
      <c r="I80" s="21"/>
      <c r="J80" s="28"/>
      <c r="K80" s="28"/>
      <c r="L80" s="6"/>
    </row>
    <row r="81" spans="1:12" x14ac:dyDescent="0.45">
      <c r="A81" s="17">
        <v>77</v>
      </c>
      <c r="B81" s="17"/>
      <c r="C81" s="17"/>
      <c r="D81" s="17"/>
      <c r="E81" s="17"/>
      <c r="F81" s="20"/>
      <c r="G81" s="18"/>
      <c r="H81" s="18"/>
      <c r="I81" s="21"/>
      <c r="J81" s="28"/>
      <c r="K81" s="28"/>
      <c r="L81" s="6"/>
    </row>
    <row r="82" spans="1:12" x14ac:dyDescent="0.45">
      <c r="A82" s="17">
        <v>78</v>
      </c>
      <c r="B82" s="17"/>
      <c r="C82" s="17"/>
      <c r="D82" s="17"/>
      <c r="E82" s="17"/>
      <c r="F82" s="20"/>
      <c r="G82" s="18"/>
      <c r="H82" s="18"/>
      <c r="I82" s="21"/>
      <c r="J82" s="28"/>
      <c r="K82" s="28"/>
      <c r="L82" s="6"/>
    </row>
    <row r="83" spans="1:12" x14ac:dyDescent="0.45">
      <c r="A83" s="17">
        <v>79</v>
      </c>
      <c r="B83" s="17"/>
      <c r="C83" s="17"/>
      <c r="D83" s="17"/>
      <c r="E83" s="17"/>
      <c r="F83" s="20"/>
      <c r="G83" s="18"/>
      <c r="H83" s="18"/>
      <c r="I83" s="21"/>
      <c r="J83" s="28"/>
      <c r="K83" s="28"/>
      <c r="L83" s="6"/>
    </row>
    <row r="84" spans="1:12" x14ac:dyDescent="0.45">
      <c r="A84" s="17">
        <v>80</v>
      </c>
      <c r="B84" s="17"/>
      <c r="C84" s="17"/>
      <c r="D84" s="17"/>
      <c r="E84" s="17"/>
      <c r="F84" s="20"/>
      <c r="G84" s="18"/>
      <c r="H84" s="18"/>
      <c r="I84" s="21"/>
      <c r="J84" s="28"/>
      <c r="K84" s="28"/>
      <c r="L84" s="6"/>
    </row>
    <row r="85" spans="1:12" x14ac:dyDescent="0.45">
      <c r="A85" s="17">
        <v>81</v>
      </c>
      <c r="B85" s="17"/>
      <c r="C85" s="17"/>
      <c r="D85" s="17"/>
      <c r="E85" s="17"/>
      <c r="F85" s="20"/>
      <c r="G85" s="18"/>
      <c r="H85" s="18"/>
      <c r="I85" s="21"/>
      <c r="J85" s="28"/>
      <c r="K85" s="28"/>
      <c r="L85" s="6"/>
    </row>
    <row r="86" spans="1:12" x14ac:dyDescent="0.45">
      <c r="A86" s="17">
        <v>82</v>
      </c>
      <c r="B86" s="17"/>
      <c r="C86" s="17"/>
      <c r="D86" s="17"/>
      <c r="E86" s="17"/>
      <c r="F86" s="20"/>
      <c r="G86" s="18"/>
      <c r="H86" s="18"/>
      <c r="I86" s="21"/>
      <c r="J86" s="28"/>
      <c r="K86" s="28"/>
      <c r="L86" s="6"/>
    </row>
    <row r="87" spans="1:12" x14ac:dyDescent="0.45">
      <c r="A87" s="17">
        <v>83</v>
      </c>
      <c r="B87" s="17"/>
      <c r="C87" s="17"/>
      <c r="D87" s="17"/>
      <c r="E87" s="17"/>
      <c r="F87" s="20"/>
      <c r="G87" s="18"/>
      <c r="H87" s="18"/>
      <c r="I87" s="21"/>
      <c r="J87" s="28"/>
      <c r="K87" s="28"/>
      <c r="L87" s="6"/>
    </row>
    <row r="88" spans="1:12" x14ac:dyDescent="0.45">
      <c r="A88" s="17">
        <v>84</v>
      </c>
      <c r="B88" s="17"/>
      <c r="C88" s="17"/>
      <c r="D88" s="17"/>
      <c r="E88" s="17"/>
      <c r="F88" s="20"/>
      <c r="G88" s="18"/>
      <c r="H88" s="18"/>
      <c r="I88" s="21"/>
      <c r="J88" s="28"/>
      <c r="K88" s="28"/>
      <c r="L88" s="6"/>
    </row>
    <row r="89" spans="1:12" x14ac:dyDescent="0.45">
      <c r="A89" s="17">
        <v>85</v>
      </c>
      <c r="B89" s="17"/>
      <c r="C89" s="17"/>
      <c r="D89" s="17"/>
      <c r="E89" s="17"/>
      <c r="F89" s="20"/>
      <c r="G89" s="18"/>
      <c r="H89" s="18"/>
      <c r="I89" s="21"/>
      <c r="J89" s="28"/>
      <c r="K89" s="28"/>
      <c r="L89" s="6"/>
    </row>
    <row r="90" spans="1:12" x14ac:dyDescent="0.45">
      <c r="A90" s="17">
        <v>86</v>
      </c>
      <c r="B90" s="17"/>
      <c r="C90" s="17"/>
      <c r="D90" s="17"/>
      <c r="E90" s="17"/>
      <c r="F90" s="20"/>
      <c r="G90" s="18"/>
      <c r="H90" s="18"/>
      <c r="I90" s="21"/>
      <c r="J90" s="28"/>
      <c r="K90" s="28"/>
      <c r="L90" s="6"/>
    </row>
    <row r="91" spans="1:12" x14ac:dyDescent="0.45">
      <c r="A91" s="17">
        <v>87</v>
      </c>
      <c r="B91" s="17"/>
      <c r="C91" s="17"/>
      <c r="D91" s="17"/>
      <c r="E91" s="17"/>
      <c r="F91" s="20"/>
      <c r="G91" s="18"/>
      <c r="H91" s="18"/>
      <c r="I91" s="21"/>
      <c r="J91" s="28"/>
      <c r="K91" s="28"/>
      <c r="L91" s="6"/>
    </row>
    <row r="92" spans="1:12" x14ac:dyDescent="0.45">
      <c r="A92" s="17">
        <v>88</v>
      </c>
      <c r="B92" s="17"/>
      <c r="C92" s="17"/>
      <c r="D92" s="17"/>
      <c r="E92" s="17"/>
      <c r="F92" s="20"/>
      <c r="G92" s="18"/>
      <c r="H92" s="18"/>
      <c r="I92" s="21"/>
      <c r="J92" s="28"/>
      <c r="K92" s="28"/>
      <c r="L92" s="6"/>
    </row>
    <row r="93" spans="1:12" x14ac:dyDescent="0.45">
      <c r="A93" s="17">
        <v>89</v>
      </c>
      <c r="B93" s="17"/>
      <c r="C93" s="17"/>
      <c r="D93" s="17"/>
      <c r="E93" s="17"/>
      <c r="F93" s="20"/>
      <c r="G93" s="18"/>
      <c r="H93" s="18"/>
      <c r="I93" s="21"/>
      <c r="J93" s="28"/>
      <c r="K93" s="28"/>
      <c r="L93" s="6"/>
    </row>
    <row r="94" spans="1:12" x14ac:dyDescent="0.45">
      <c r="A94" s="17">
        <v>90</v>
      </c>
      <c r="B94" s="17"/>
      <c r="C94" s="17"/>
      <c r="D94" s="17"/>
      <c r="E94" s="17"/>
      <c r="F94" s="20"/>
      <c r="G94" s="18"/>
      <c r="H94" s="18"/>
      <c r="I94" s="21"/>
      <c r="J94" s="28"/>
      <c r="K94" s="28"/>
      <c r="L94" s="6"/>
    </row>
    <row r="95" spans="1:12" x14ac:dyDescent="0.45">
      <c r="A95" s="17">
        <v>91</v>
      </c>
      <c r="B95" s="17"/>
      <c r="C95" s="17"/>
      <c r="D95" s="17"/>
      <c r="E95" s="17"/>
      <c r="F95" s="20"/>
      <c r="G95" s="18"/>
      <c r="H95" s="18"/>
      <c r="I95" s="21"/>
      <c r="J95" s="28"/>
      <c r="K95" s="28"/>
      <c r="L95" s="6"/>
    </row>
    <row r="96" spans="1:12" x14ac:dyDescent="0.45">
      <c r="A96" s="17">
        <v>92</v>
      </c>
      <c r="B96" s="17"/>
      <c r="C96" s="17"/>
      <c r="D96" s="17"/>
      <c r="E96" s="17"/>
      <c r="F96" s="20"/>
      <c r="G96" s="18"/>
      <c r="H96" s="18"/>
      <c r="I96" s="21"/>
      <c r="J96" s="28"/>
      <c r="K96" s="28"/>
      <c r="L96" s="6"/>
    </row>
    <row r="97" spans="1:12" x14ac:dyDescent="0.45">
      <c r="A97" s="17">
        <v>93</v>
      </c>
      <c r="B97" s="17"/>
      <c r="C97" s="17"/>
      <c r="D97" s="17"/>
      <c r="E97" s="17"/>
      <c r="F97" s="20"/>
      <c r="G97" s="18"/>
      <c r="H97" s="18"/>
      <c r="I97" s="21"/>
      <c r="J97" s="28"/>
      <c r="K97" s="28"/>
      <c r="L97" s="6"/>
    </row>
    <row r="98" spans="1:12" x14ac:dyDescent="0.45">
      <c r="A98" s="17">
        <v>94</v>
      </c>
      <c r="B98" s="17"/>
      <c r="C98" s="17"/>
      <c r="D98" s="17"/>
      <c r="E98" s="17"/>
      <c r="F98" s="20"/>
      <c r="G98" s="18"/>
      <c r="H98" s="18"/>
      <c r="I98" s="21"/>
      <c r="J98" s="28"/>
      <c r="K98" s="28"/>
      <c r="L98" s="6"/>
    </row>
    <row r="99" spans="1:12" x14ac:dyDescent="0.45">
      <c r="A99" s="17">
        <v>95</v>
      </c>
      <c r="B99" s="17"/>
      <c r="C99" s="17"/>
      <c r="D99" s="17"/>
      <c r="E99" s="17"/>
      <c r="F99" s="20"/>
      <c r="G99" s="18"/>
      <c r="H99" s="18"/>
      <c r="I99" s="21"/>
      <c r="J99" s="28"/>
      <c r="K99" s="28"/>
      <c r="L99" s="6"/>
    </row>
    <row r="100" spans="1:12" x14ac:dyDescent="0.45">
      <c r="A100" s="17">
        <v>96</v>
      </c>
      <c r="B100" s="17"/>
      <c r="C100" s="17"/>
      <c r="D100" s="17"/>
      <c r="E100" s="17"/>
      <c r="F100" s="20"/>
      <c r="G100" s="18"/>
      <c r="H100" s="18"/>
      <c r="I100" s="21"/>
      <c r="J100" s="28"/>
      <c r="K100" s="28"/>
      <c r="L100" s="6"/>
    </row>
    <row r="101" spans="1:12" x14ac:dyDescent="0.45">
      <c r="A101" s="17">
        <v>97</v>
      </c>
      <c r="B101" s="17"/>
      <c r="C101" s="17"/>
      <c r="D101" s="17"/>
      <c r="E101" s="17"/>
      <c r="F101" s="20"/>
      <c r="G101" s="18"/>
      <c r="H101" s="18"/>
      <c r="I101" s="21"/>
      <c r="J101" s="28"/>
      <c r="K101" s="28"/>
      <c r="L101" s="6"/>
    </row>
    <row r="102" spans="1:12" x14ac:dyDescent="0.45">
      <c r="A102" s="17">
        <v>98</v>
      </c>
      <c r="B102" s="17"/>
      <c r="C102" s="17"/>
      <c r="D102" s="17"/>
      <c r="E102" s="17"/>
      <c r="F102" s="20"/>
      <c r="G102" s="18"/>
      <c r="H102" s="18"/>
      <c r="I102" s="21"/>
      <c r="J102" s="28"/>
      <c r="K102" s="28"/>
      <c r="L102" s="6"/>
    </row>
    <row r="103" spans="1:12" x14ac:dyDescent="0.45">
      <c r="A103" s="17">
        <v>99</v>
      </c>
      <c r="B103" s="17"/>
      <c r="C103" s="17"/>
      <c r="D103" s="17"/>
      <c r="E103" s="17"/>
      <c r="F103" s="20"/>
      <c r="G103" s="18"/>
      <c r="H103" s="18"/>
      <c r="I103" s="21"/>
      <c r="J103" s="28"/>
      <c r="K103" s="28"/>
      <c r="L103" s="6"/>
    </row>
    <row r="104" spans="1:12" x14ac:dyDescent="0.45">
      <c r="A104" s="17">
        <v>100</v>
      </c>
      <c r="B104" s="17"/>
      <c r="C104" s="17"/>
      <c r="D104" s="17"/>
      <c r="E104" s="17"/>
      <c r="F104" s="20"/>
      <c r="G104" s="18"/>
      <c r="H104" s="18"/>
      <c r="I104" s="21"/>
      <c r="J104" s="28"/>
      <c r="K104" s="28"/>
      <c r="L104" s="6"/>
    </row>
    <row r="105" spans="1:12" x14ac:dyDescent="0.45">
      <c r="A105" s="17">
        <v>101</v>
      </c>
      <c r="B105" s="17"/>
      <c r="C105" s="17"/>
      <c r="D105" s="17"/>
      <c r="E105" s="17"/>
      <c r="F105" s="20"/>
      <c r="G105" s="18"/>
      <c r="H105" s="18"/>
      <c r="I105" s="21"/>
      <c r="J105" s="28"/>
      <c r="K105" s="28"/>
      <c r="L105" s="6"/>
    </row>
    <row r="106" spans="1:12" x14ac:dyDescent="0.45">
      <c r="A106" s="17">
        <v>102</v>
      </c>
      <c r="B106" s="17"/>
      <c r="C106" s="17"/>
      <c r="D106" s="17"/>
      <c r="E106" s="17"/>
      <c r="F106" s="20"/>
      <c r="G106" s="18"/>
      <c r="H106" s="18"/>
      <c r="I106" s="21"/>
      <c r="J106" s="28"/>
      <c r="K106" s="28"/>
      <c r="L106" s="6"/>
    </row>
    <row r="107" spans="1:12" x14ac:dyDescent="0.45">
      <c r="A107" s="17">
        <v>103</v>
      </c>
      <c r="B107" s="17"/>
      <c r="C107" s="17"/>
      <c r="D107" s="17"/>
      <c r="E107" s="17"/>
      <c r="F107" s="20"/>
      <c r="G107" s="18"/>
      <c r="H107" s="18"/>
      <c r="I107" s="21"/>
      <c r="J107" s="28"/>
      <c r="K107" s="28"/>
      <c r="L107" s="6"/>
    </row>
    <row r="108" spans="1:12" x14ac:dyDescent="0.45">
      <c r="A108" s="17">
        <v>104</v>
      </c>
      <c r="B108" s="17"/>
      <c r="C108" s="17"/>
      <c r="D108" s="17"/>
      <c r="E108" s="17"/>
      <c r="F108" s="20"/>
      <c r="G108" s="18"/>
      <c r="H108" s="18"/>
      <c r="I108" s="21"/>
      <c r="J108" s="28"/>
      <c r="K108" s="28"/>
      <c r="L108" s="6"/>
    </row>
    <row r="109" spans="1:12" x14ac:dyDescent="0.45">
      <c r="A109" s="17">
        <v>105</v>
      </c>
      <c r="B109" s="17"/>
      <c r="C109" s="17"/>
      <c r="D109" s="17"/>
      <c r="E109" s="17"/>
      <c r="F109" s="20"/>
      <c r="G109" s="18"/>
      <c r="H109" s="18"/>
      <c r="I109" s="21"/>
      <c r="J109" s="28"/>
      <c r="K109" s="28"/>
      <c r="L109" s="6"/>
    </row>
    <row r="110" spans="1:12" x14ac:dyDescent="0.45">
      <c r="A110" s="17">
        <v>106</v>
      </c>
      <c r="B110" s="17"/>
      <c r="C110" s="17"/>
      <c r="D110" s="17"/>
      <c r="E110" s="17"/>
      <c r="F110" s="20"/>
      <c r="G110" s="18"/>
      <c r="H110" s="18"/>
      <c r="I110" s="21"/>
      <c r="J110" s="28"/>
      <c r="K110" s="28"/>
      <c r="L110" s="6"/>
    </row>
    <row r="111" spans="1:12" x14ac:dyDescent="0.45">
      <c r="A111" s="17">
        <v>107</v>
      </c>
      <c r="B111" s="17"/>
      <c r="C111" s="17"/>
      <c r="D111" s="17"/>
      <c r="E111" s="17"/>
      <c r="F111" s="20"/>
      <c r="G111" s="18"/>
      <c r="H111" s="18"/>
      <c r="I111" s="21"/>
      <c r="J111" s="28"/>
      <c r="K111" s="28"/>
      <c r="L111" s="6"/>
    </row>
    <row r="112" spans="1:12" x14ac:dyDescent="0.45">
      <c r="A112" s="17">
        <v>108</v>
      </c>
      <c r="B112" s="17"/>
      <c r="C112" s="17"/>
      <c r="D112" s="17"/>
      <c r="E112" s="17"/>
      <c r="F112" s="20"/>
      <c r="G112" s="18"/>
      <c r="H112" s="18"/>
      <c r="I112" s="21"/>
      <c r="J112" s="28"/>
      <c r="K112" s="28"/>
      <c r="L112" s="6"/>
    </row>
    <row r="113" spans="1:12" x14ac:dyDescent="0.45">
      <c r="A113" s="17">
        <v>109</v>
      </c>
      <c r="B113" s="17"/>
      <c r="C113" s="17"/>
      <c r="D113" s="17"/>
      <c r="E113" s="17"/>
      <c r="F113" s="20"/>
      <c r="G113" s="18"/>
      <c r="H113" s="18"/>
      <c r="I113" s="21"/>
      <c r="J113" s="28"/>
      <c r="K113" s="28"/>
      <c r="L113" s="6"/>
    </row>
    <row r="114" spans="1:12" x14ac:dyDescent="0.45">
      <c r="A114" s="17">
        <v>110</v>
      </c>
      <c r="B114" s="17"/>
      <c r="C114" s="17"/>
      <c r="D114" s="17"/>
      <c r="E114" s="17"/>
      <c r="F114" s="20"/>
      <c r="G114" s="18"/>
      <c r="H114" s="18"/>
      <c r="I114" s="21"/>
      <c r="J114" s="28"/>
      <c r="K114" s="28"/>
      <c r="L114" s="6"/>
    </row>
  </sheetData>
  <sortState ref="C5:F36">
    <sortCondition ref="F5:F36"/>
  </sortState>
  <pageMargins left="0.2" right="0.2" top="0.5" bottom="0.5" header="0.3" footer="0.3"/>
  <pageSetup orientation="portrait" horizontalDpi="300" verticalDpi="300" r:id="rId1"/>
  <colBreaks count="1" manualBreakCount="1">
    <brk id="1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topLeftCell="B1" workbookViewId="0">
      <selection activeCell="B1" sqref="B1:H26"/>
    </sheetView>
  </sheetViews>
  <sheetFormatPr defaultRowHeight="14.25" x14ac:dyDescent="0.45"/>
  <cols>
    <col min="1" max="1" width="5" customWidth="1"/>
    <col min="2" max="2" width="4.86328125" customWidth="1"/>
    <col min="3" max="3" width="10.73046875" customWidth="1"/>
    <col min="4" max="4" width="10.1328125" customWidth="1"/>
    <col min="5" max="5" width="20.3984375" customWidth="1"/>
    <col min="8" max="8" width="6.86328125" customWidth="1"/>
    <col min="11" max="11" width="6.73046875" customWidth="1"/>
    <col min="12" max="12" width="23.73046875" customWidth="1"/>
  </cols>
  <sheetData>
    <row r="1" spans="1:23" ht="17.649999999999999" x14ac:dyDescent="0.5">
      <c r="B1" s="1" t="s">
        <v>140</v>
      </c>
      <c r="E1" t="s">
        <v>103</v>
      </c>
      <c r="F1" s="2"/>
      <c r="G1" s="3"/>
      <c r="H1" s="3"/>
      <c r="I1" s="4" t="s">
        <v>105</v>
      </c>
      <c r="J1" s="5"/>
      <c r="K1" s="5"/>
      <c r="M1" s="29" t="s">
        <v>70</v>
      </c>
      <c r="T1" s="29" t="s">
        <v>24</v>
      </c>
      <c r="U1" s="30"/>
      <c r="V1" s="29" t="s">
        <v>25</v>
      </c>
      <c r="W1" s="30"/>
    </row>
    <row r="2" spans="1:23" ht="15.4" x14ac:dyDescent="0.45">
      <c r="A2" s="6"/>
      <c r="B2" s="165" t="s">
        <v>145</v>
      </c>
      <c r="C2" s="165"/>
      <c r="E2" s="9" t="s">
        <v>57</v>
      </c>
      <c r="F2" s="82">
        <v>15</v>
      </c>
      <c r="H2" s="7"/>
      <c r="I2" s="81" t="s">
        <v>22</v>
      </c>
      <c r="J2" s="8"/>
      <c r="K2" s="8"/>
      <c r="L2" s="6"/>
      <c r="M2" s="29" t="s">
        <v>26</v>
      </c>
      <c r="Q2" s="31">
        <v>23</v>
      </c>
      <c r="T2" s="32" t="s">
        <v>27</v>
      </c>
      <c r="U2" s="33">
        <v>0.5</v>
      </c>
      <c r="V2" s="34">
        <f>Q6*0.5</f>
        <v>205.5</v>
      </c>
    </row>
    <row r="3" spans="1:23" ht="15.4" x14ac:dyDescent="0.45">
      <c r="A3" s="6"/>
      <c r="C3" s="9" t="s">
        <v>59</v>
      </c>
      <c r="D3" s="130">
        <v>0</v>
      </c>
      <c r="E3" s="9" t="s">
        <v>0</v>
      </c>
      <c r="F3" s="129"/>
      <c r="G3" s="7"/>
      <c r="H3" s="7"/>
      <c r="I3" s="10"/>
      <c r="J3" s="8"/>
      <c r="K3" s="8"/>
      <c r="L3" s="6"/>
      <c r="M3" s="29" t="s">
        <v>28</v>
      </c>
      <c r="Q3" s="35">
        <v>10</v>
      </c>
      <c r="T3" s="36" t="s">
        <v>29</v>
      </c>
      <c r="U3" s="37">
        <v>0.3</v>
      </c>
      <c r="V3" s="38">
        <f>Q6*0.3</f>
        <v>123.3</v>
      </c>
    </row>
    <row r="4" spans="1:23" x14ac:dyDescent="0.45">
      <c r="A4" s="6"/>
      <c r="B4" s="11" t="s">
        <v>1</v>
      </c>
      <c r="C4" s="11" t="s">
        <v>2</v>
      </c>
      <c r="D4" s="11" t="s">
        <v>3</v>
      </c>
      <c r="E4" s="12" t="s">
        <v>4</v>
      </c>
      <c r="F4" s="13" t="s">
        <v>5</v>
      </c>
      <c r="G4" s="12" t="s">
        <v>6</v>
      </c>
      <c r="H4" s="12" t="s">
        <v>7</v>
      </c>
      <c r="I4" s="14" t="s">
        <v>8</v>
      </c>
      <c r="J4" s="15" t="s">
        <v>9</v>
      </c>
      <c r="K4" s="15"/>
      <c r="L4" s="16"/>
      <c r="M4" s="29" t="s">
        <v>56</v>
      </c>
      <c r="Q4" s="39">
        <f>Q2*Q3*0.7</f>
        <v>161</v>
      </c>
      <c r="T4" s="40" t="s">
        <v>30</v>
      </c>
      <c r="U4" s="41">
        <v>0.2</v>
      </c>
      <c r="V4" s="42">
        <f>Q6*0.2</f>
        <v>82.2</v>
      </c>
    </row>
    <row r="5" spans="1:23" x14ac:dyDescent="0.45">
      <c r="A5" s="17">
        <v>1</v>
      </c>
      <c r="B5" s="18"/>
      <c r="C5" s="19" t="s">
        <v>356</v>
      </c>
      <c r="D5" s="19" t="s">
        <v>353</v>
      </c>
      <c r="E5" s="19" t="s">
        <v>358</v>
      </c>
      <c r="F5" s="20">
        <v>16.524000000000001</v>
      </c>
      <c r="G5" s="18">
        <v>1</v>
      </c>
      <c r="H5" s="18" t="s">
        <v>560</v>
      </c>
      <c r="I5" s="21"/>
      <c r="J5" s="22" t="s">
        <v>10</v>
      </c>
      <c r="K5" s="23">
        <f>F5</f>
        <v>16.524000000000001</v>
      </c>
      <c r="L5" s="24" t="s">
        <v>11</v>
      </c>
      <c r="M5" s="29" t="s">
        <v>31</v>
      </c>
      <c r="Q5" s="35">
        <v>250</v>
      </c>
      <c r="T5" s="94"/>
      <c r="U5" s="95"/>
      <c r="V5" s="96"/>
    </row>
    <row r="6" spans="1:23" x14ac:dyDescent="0.45">
      <c r="A6" s="17">
        <v>2</v>
      </c>
      <c r="B6" s="18"/>
      <c r="C6" s="19" t="s">
        <v>356</v>
      </c>
      <c r="D6" s="19" t="s">
        <v>353</v>
      </c>
      <c r="E6" s="19" t="s">
        <v>354</v>
      </c>
      <c r="F6" s="20">
        <v>16.792000000000002</v>
      </c>
      <c r="G6" s="18">
        <v>2</v>
      </c>
      <c r="H6" s="18"/>
      <c r="I6" s="21"/>
      <c r="J6" s="22" t="s">
        <v>12</v>
      </c>
      <c r="K6" s="26">
        <f>K5+1</f>
        <v>17.524000000000001</v>
      </c>
      <c r="L6" s="24" t="s">
        <v>15</v>
      </c>
      <c r="M6" s="29" t="s">
        <v>33</v>
      </c>
      <c r="Q6" s="46">
        <f>SUM(Q4:Q5)</f>
        <v>411</v>
      </c>
      <c r="U6" s="47">
        <f>SUM(U2:U5)</f>
        <v>1</v>
      </c>
      <c r="V6" s="48">
        <f>SUM(V2:V5)</f>
        <v>411</v>
      </c>
    </row>
    <row r="7" spans="1:23" x14ac:dyDescent="0.45">
      <c r="A7" s="17">
        <v>3</v>
      </c>
      <c r="B7" s="18"/>
      <c r="C7" s="19" t="s">
        <v>292</v>
      </c>
      <c r="D7" s="19" t="s">
        <v>230</v>
      </c>
      <c r="E7" s="19" t="s">
        <v>454</v>
      </c>
      <c r="F7" s="20">
        <v>17.064</v>
      </c>
      <c r="G7" s="18">
        <v>3</v>
      </c>
      <c r="H7" s="18"/>
      <c r="I7" s="21"/>
      <c r="J7" s="22" t="s">
        <v>14</v>
      </c>
      <c r="K7" s="26">
        <f>K5+2</f>
        <v>18.524000000000001</v>
      </c>
      <c r="L7" s="24" t="s">
        <v>17</v>
      </c>
    </row>
    <row r="8" spans="1:23" x14ac:dyDescent="0.45">
      <c r="A8" s="17">
        <v>4</v>
      </c>
      <c r="B8" s="18"/>
      <c r="C8" s="19" t="s">
        <v>491</v>
      </c>
      <c r="D8" s="19" t="s">
        <v>483</v>
      </c>
      <c r="E8" s="19" t="s">
        <v>497</v>
      </c>
      <c r="F8" s="20">
        <v>17.283999999999999</v>
      </c>
      <c r="G8" s="18"/>
      <c r="H8" s="18"/>
      <c r="I8" s="21"/>
      <c r="J8" s="22"/>
      <c r="M8" s="49" t="s">
        <v>34</v>
      </c>
      <c r="N8" s="32"/>
      <c r="O8" s="32"/>
      <c r="P8" s="32"/>
      <c r="Q8" s="32"/>
      <c r="R8" s="32"/>
      <c r="S8" s="32"/>
      <c r="T8" s="32"/>
      <c r="U8" s="32"/>
    </row>
    <row r="9" spans="1:23" x14ac:dyDescent="0.45">
      <c r="A9" s="17">
        <v>5</v>
      </c>
      <c r="B9" s="18"/>
      <c r="C9" s="19" t="s">
        <v>344</v>
      </c>
      <c r="D9" s="19" t="s">
        <v>345</v>
      </c>
      <c r="E9" s="19" t="s">
        <v>243</v>
      </c>
      <c r="F9" s="20">
        <v>17.553999999999998</v>
      </c>
      <c r="G9" s="18">
        <v>1</v>
      </c>
      <c r="H9" s="18" t="s">
        <v>561</v>
      </c>
      <c r="I9" s="21"/>
      <c r="J9" s="28"/>
      <c r="K9" s="28"/>
      <c r="L9" s="6"/>
      <c r="M9" s="50" t="s">
        <v>35</v>
      </c>
      <c r="N9" s="151" t="s">
        <v>36</v>
      </c>
      <c r="O9" s="151" t="s">
        <v>37</v>
      </c>
      <c r="P9" s="151" t="s">
        <v>38</v>
      </c>
      <c r="Q9" s="151" t="s">
        <v>39</v>
      </c>
      <c r="R9" s="151" t="s">
        <v>40</v>
      </c>
      <c r="S9" s="151" t="s">
        <v>41</v>
      </c>
      <c r="T9" s="151" t="s">
        <v>98</v>
      </c>
      <c r="U9" s="151" t="s">
        <v>43</v>
      </c>
    </row>
    <row r="10" spans="1:23" x14ac:dyDescent="0.45">
      <c r="A10" s="17">
        <v>6</v>
      </c>
      <c r="B10" s="18" t="s">
        <v>520</v>
      </c>
      <c r="C10" s="19" t="s">
        <v>429</v>
      </c>
      <c r="D10" s="19" t="s">
        <v>430</v>
      </c>
      <c r="E10" s="19" t="s">
        <v>426</v>
      </c>
      <c r="F10" s="20">
        <v>17.658000000000001</v>
      </c>
      <c r="G10" s="18">
        <v>2</v>
      </c>
      <c r="H10" s="18" t="s">
        <v>561</v>
      </c>
      <c r="I10" s="21"/>
      <c r="J10" s="28"/>
      <c r="K10" s="28"/>
      <c r="L10" s="6"/>
      <c r="M10" s="49" t="s">
        <v>44</v>
      </c>
      <c r="N10" s="52">
        <f>V2</f>
        <v>205.5</v>
      </c>
      <c r="O10" s="97">
        <f>V2*0.6</f>
        <v>123.3</v>
      </c>
      <c r="P10" s="52">
        <f>V2*0.5</f>
        <v>102.75</v>
      </c>
      <c r="Q10" s="52">
        <f>V2*0.4</f>
        <v>82.2</v>
      </c>
      <c r="R10" s="52">
        <f>V2*0.3</f>
        <v>61.65</v>
      </c>
      <c r="S10" s="52">
        <f>V2*0.28</f>
        <v>57.540000000000006</v>
      </c>
      <c r="T10" s="52">
        <f>V2*0.27</f>
        <v>55.485000000000007</v>
      </c>
      <c r="U10" s="52">
        <f>V2*0.24</f>
        <v>49.32</v>
      </c>
    </row>
    <row r="11" spans="1:23" x14ac:dyDescent="0.45">
      <c r="A11" s="17">
        <v>7</v>
      </c>
      <c r="B11" s="18" t="s">
        <v>501</v>
      </c>
      <c r="C11" s="19" t="s">
        <v>289</v>
      </c>
      <c r="D11" s="19" t="s">
        <v>274</v>
      </c>
      <c r="E11" s="19" t="s">
        <v>275</v>
      </c>
      <c r="F11" s="20">
        <v>17.693000000000001</v>
      </c>
      <c r="G11" s="18">
        <v>3</v>
      </c>
      <c r="H11" s="18" t="s">
        <v>561</v>
      </c>
      <c r="I11" s="21"/>
      <c r="J11" s="28" t="s">
        <v>18</v>
      </c>
      <c r="K11" s="28"/>
      <c r="M11" s="49" t="s">
        <v>45</v>
      </c>
      <c r="N11" s="52"/>
      <c r="O11" s="52">
        <f>V2*0.4</f>
        <v>82.2</v>
      </c>
      <c r="P11" s="52">
        <f>V2*0.3</f>
        <v>61.65</v>
      </c>
      <c r="Q11" s="52">
        <f>V2*0.3</f>
        <v>61.65</v>
      </c>
      <c r="R11" s="52">
        <f>V2*0.25</f>
        <v>51.375</v>
      </c>
      <c r="S11" s="52">
        <f>V2*0.22</f>
        <v>45.21</v>
      </c>
      <c r="T11" s="52">
        <f>V2*0.2</f>
        <v>41.1</v>
      </c>
      <c r="U11" s="52">
        <f>V2*0.18</f>
        <v>36.99</v>
      </c>
    </row>
    <row r="12" spans="1:23" x14ac:dyDescent="0.45">
      <c r="A12" s="17">
        <v>8</v>
      </c>
      <c r="B12" s="18" t="s">
        <v>493</v>
      </c>
      <c r="C12" s="19" t="s">
        <v>150</v>
      </c>
      <c r="D12" s="19" t="s">
        <v>151</v>
      </c>
      <c r="E12" s="19" t="s">
        <v>152</v>
      </c>
      <c r="F12" s="20">
        <v>17.733000000000001</v>
      </c>
      <c r="G12" s="18"/>
      <c r="H12" s="18"/>
      <c r="I12" s="21"/>
      <c r="J12" s="28" t="s">
        <v>19</v>
      </c>
      <c r="K12" s="28"/>
      <c r="M12" s="49" t="s">
        <v>46</v>
      </c>
      <c r="N12" s="52"/>
      <c r="O12" s="52"/>
      <c r="P12" s="52">
        <f>V2*0.2</f>
        <v>41.1</v>
      </c>
      <c r="Q12" s="52">
        <f>V2*0.2</f>
        <v>41.1</v>
      </c>
      <c r="R12" s="52">
        <f>V2*0.2</f>
        <v>41.1</v>
      </c>
      <c r="S12" s="52">
        <f>V2*0.18</f>
        <v>36.99</v>
      </c>
      <c r="T12" s="52">
        <f>V2*0.16</f>
        <v>32.880000000000003</v>
      </c>
      <c r="U12" s="52">
        <f>V2*0.15</f>
        <v>30.824999999999999</v>
      </c>
    </row>
    <row r="13" spans="1:23" x14ac:dyDescent="0.45">
      <c r="A13" s="17">
        <v>9</v>
      </c>
      <c r="B13" s="18" t="s">
        <v>493</v>
      </c>
      <c r="C13" s="19" t="s">
        <v>268</v>
      </c>
      <c r="D13" s="19" t="s">
        <v>269</v>
      </c>
      <c r="E13" s="19" t="s">
        <v>270</v>
      </c>
      <c r="F13" s="20">
        <v>18.084</v>
      </c>
      <c r="G13" s="18"/>
      <c r="H13" s="18"/>
      <c r="I13" s="21"/>
      <c r="J13" s="28" t="s">
        <v>20</v>
      </c>
      <c r="K13" s="28"/>
      <c r="M13" s="49" t="s">
        <v>47</v>
      </c>
      <c r="N13" s="52"/>
      <c r="O13" s="52"/>
      <c r="P13" s="52"/>
      <c r="Q13" s="52">
        <f>V2*0.1</f>
        <v>20.55</v>
      </c>
      <c r="R13" s="52">
        <f>V2*0.15</f>
        <v>30.824999999999999</v>
      </c>
      <c r="S13" s="52">
        <f>V2*0.14</f>
        <v>28.770000000000003</v>
      </c>
      <c r="T13" s="52">
        <f>V2*0.12</f>
        <v>24.66</v>
      </c>
      <c r="U13" s="52">
        <f>V2*0.12</f>
        <v>24.66</v>
      </c>
    </row>
    <row r="14" spans="1:23" x14ac:dyDescent="0.45">
      <c r="A14" s="17">
        <v>10</v>
      </c>
      <c r="B14" s="18" t="s">
        <v>299</v>
      </c>
      <c r="C14" s="19" t="s">
        <v>322</v>
      </c>
      <c r="D14" s="19" t="s">
        <v>319</v>
      </c>
      <c r="E14" s="19" t="s">
        <v>320</v>
      </c>
      <c r="F14" s="18">
        <v>18.143000000000001</v>
      </c>
      <c r="G14" s="18"/>
      <c r="H14" s="18"/>
      <c r="I14" s="21"/>
      <c r="J14" s="28" t="s">
        <v>21</v>
      </c>
      <c r="K14" s="28"/>
      <c r="M14" s="49" t="s">
        <v>48</v>
      </c>
      <c r="N14" s="52"/>
      <c r="O14" s="52"/>
      <c r="P14" s="52"/>
      <c r="Q14" s="52"/>
      <c r="R14" s="52">
        <f>V2*0.1</f>
        <v>20.55</v>
      </c>
      <c r="S14" s="52">
        <f>V2*0.1</f>
        <v>20.55</v>
      </c>
      <c r="T14" s="52">
        <f>V2*0.1</f>
        <v>20.55</v>
      </c>
      <c r="U14" s="52">
        <f>V2*0.1</f>
        <v>20.55</v>
      </c>
    </row>
    <row r="15" spans="1:23" x14ac:dyDescent="0.45">
      <c r="A15" s="17">
        <v>11</v>
      </c>
      <c r="B15" s="18" t="s">
        <v>299</v>
      </c>
      <c r="C15" s="19" t="s">
        <v>150</v>
      </c>
      <c r="D15" s="19" t="s">
        <v>151</v>
      </c>
      <c r="E15" s="19" t="s">
        <v>267</v>
      </c>
      <c r="F15" s="20">
        <v>18.399000000000001</v>
      </c>
      <c r="G15" s="18"/>
      <c r="H15" s="18"/>
      <c r="I15" s="21"/>
      <c r="J15" s="28"/>
      <c r="K15" s="28"/>
      <c r="L15" s="6"/>
      <c r="M15" s="49" t="s">
        <v>49</v>
      </c>
      <c r="N15" s="52"/>
      <c r="O15" s="52"/>
      <c r="P15" s="52"/>
      <c r="Q15" s="52"/>
      <c r="R15" s="52"/>
      <c r="S15" s="52">
        <f>V2*0.08</f>
        <v>16.440000000000001</v>
      </c>
      <c r="T15" s="52">
        <f>V2*0.08</f>
        <v>16.440000000000001</v>
      </c>
      <c r="U15" s="52">
        <f>V2*0.08</f>
        <v>16.440000000000001</v>
      </c>
    </row>
    <row r="16" spans="1:23" x14ac:dyDescent="0.45">
      <c r="A16" s="17">
        <v>12</v>
      </c>
      <c r="B16" s="18"/>
      <c r="C16" s="19" t="s">
        <v>283</v>
      </c>
      <c r="D16" s="19" t="s">
        <v>230</v>
      </c>
      <c r="E16" s="19" t="s">
        <v>284</v>
      </c>
      <c r="F16" s="20">
        <v>19.7</v>
      </c>
      <c r="G16" s="18">
        <v>1</v>
      </c>
      <c r="H16" s="18" t="s">
        <v>562</v>
      </c>
      <c r="I16" s="21"/>
      <c r="J16" s="28"/>
      <c r="K16" s="28"/>
      <c r="L16" s="6"/>
      <c r="M16" s="49" t="s">
        <v>50</v>
      </c>
      <c r="N16" s="52"/>
      <c r="O16" s="52"/>
      <c r="P16" s="52"/>
      <c r="Q16" s="52"/>
      <c r="R16" s="52"/>
      <c r="S16" s="52"/>
      <c r="T16" s="52">
        <f>V2*0.07</f>
        <v>14.385000000000002</v>
      </c>
      <c r="U16" s="52">
        <f>V2*0.07</f>
        <v>14.385000000000002</v>
      </c>
    </row>
    <row r="17" spans="1:21" x14ac:dyDescent="0.45">
      <c r="A17" s="17">
        <v>13</v>
      </c>
      <c r="B17" s="18" t="s">
        <v>300</v>
      </c>
      <c r="C17" s="19" t="s">
        <v>263</v>
      </c>
      <c r="D17" s="19" t="s">
        <v>264</v>
      </c>
      <c r="E17" s="19" t="s">
        <v>265</v>
      </c>
      <c r="F17" s="20">
        <v>20.088000000000001</v>
      </c>
      <c r="G17" s="18">
        <v>2</v>
      </c>
      <c r="H17" s="18" t="s">
        <v>562</v>
      </c>
      <c r="I17" s="21"/>
      <c r="J17" s="28"/>
      <c r="K17" s="28"/>
      <c r="L17" s="6"/>
      <c r="M17" s="54" t="s">
        <v>51</v>
      </c>
      <c r="N17" s="55"/>
      <c r="O17" s="55"/>
      <c r="P17" s="55"/>
      <c r="Q17" s="55"/>
      <c r="R17" s="55"/>
      <c r="S17" s="55"/>
      <c r="T17" s="55"/>
      <c r="U17" s="55">
        <f>V2*0.06</f>
        <v>12.33</v>
      </c>
    </row>
    <row r="18" spans="1:21" x14ac:dyDescent="0.45">
      <c r="A18" s="17">
        <v>14</v>
      </c>
      <c r="B18" s="18" t="s">
        <v>300</v>
      </c>
      <c r="C18" s="19" t="s">
        <v>296</v>
      </c>
      <c r="D18" s="19" t="s">
        <v>297</v>
      </c>
      <c r="E18" s="19" t="s">
        <v>298</v>
      </c>
      <c r="F18" s="18">
        <v>20.2</v>
      </c>
      <c r="G18" s="18">
        <v>3</v>
      </c>
      <c r="H18" s="18" t="s">
        <v>562</v>
      </c>
      <c r="I18" s="21"/>
      <c r="J18" s="28"/>
      <c r="K18" s="28"/>
      <c r="L18" s="6"/>
      <c r="M18" s="56" t="s">
        <v>52</v>
      </c>
      <c r="N18" s="52">
        <f t="shared" ref="N18:U18" si="0">SUM(N10:N17)</f>
        <v>205.5</v>
      </c>
      <c r="O18" s="52">
        <f t="shared" si="0"/>
        <v>205.5</v>
      </c>
      <c r="P18" s="52">
        <f t="shared" si="0"/>
        <v>205.5</v>
      </c>
      <c r="Q18" s="52">
        <f t="shared" si="0"/>
        <v>205.5</v>
      </c>
      <c r="R18" s="52">
        <f t="shared" si="0"/>
        <v>205.5</v>
      </c>
      <c r="S18" s="52">
        <f t="shared" si="0"/>
        <v>205.50000000000003</v>
      </c>
      <c r="T18" s="52">
        <f t="shared" si="0"/>
        <v>205.5</v>
      </c>
      <c r="U18" s="52">
        <f t="shared" si="0"/>
        <v>205.50000000000003</v>
      </c>
    </row>
    <row r="19" spans="1:21" x14ac:dyDescent="0.45">
      <c r="A19" s="17">
        <v>15</v>
      </c>
      <c r="B19" s="18" t="s">
        <v>300</v>
      </c>
      <c r="C19" s="19" t="s">
        <v>422</v>
      </c>
      <c r="D19" s="19" t="s">
        <v>418</v>
      </c>
      <c r="E19" s="19" t="s">
        <v>423</v>
      </c>
      <c r="F19" s="20">
        <v>21.082000000000001</v>
      </c>
      <c r="G19" s="18"/>
      <c r="H19" s="18"/>
      <c r="I19" s="21"/>
      <c r="J19" s="28"/>
      <c r="K19" s="28"/>
      <c r="L19" s="6"/>
      <c r="M19" s="30"/>
      <c r="N19" s="30"/>
      <c r="O19" s="30"/>
      <c r="P19" s="30"/>
      <c r="Q19" s="30"/>
      <c r="R19" s="30"/>
      <c r="S19" s="30"/>
      <c r="T19" s="30"/>
      <c r="U19" s="30"/>
    </row>
    <row r="20" spans="1:21" x14ac:dyDescent="0.45">
      <c r="A20" s="17">
        <v>16</v>
      </c>
      <c r="B20" s="18" t="s">
        <v>300</v>
      </c>
      <c r="C20" s="19" t="s">
        <v>521</v>
      </c>
      <c r="D20" s="19" t="s">
        <v>518</v>
      </c>
      <c r="E20" s="19" t="s">
        <v>519</v>
      </c>
      <c r="F20" s="18">
        <v>21.212</v>
      </c>
      <c r="G20" s="18"/>
      <c r="H20" s="18"/>
      <c r="I20" s="21"/>
      <c r="J20" s="28"/>
      <c r="K20" s="28"/>
      <c r="L20" s="6"/>
      <c r="M20" s="30"/>
      <c r="N20" s="30"/>
      <c r="O20" s="30"/>
      <c r="P20" s="30"/>
      <c r="Q20" s="30"/>
      <c r="R20" s="30"/>
      <c r="S20" s="30"/>
      <c r="T20" s="30"/>
      <c r="U20" s="30"/>
    </row>
    <row r="21" spans="1:21" x14ac:dyDescent="0.45">
      <c r="A21" s="17">
        <v>17</v>
      </c>
      <c r="B21" s="18" t="s">
        <v>301</v>
      </c>
      <c r="C21" s="19" t="s">
        <v>290</v>
      </c>
      <c r="D21" s="19" t="s">
        <v>248</v>
      </c>
      <c r="E21" s="19" t="s">
        <v>291</v>
      </c>
      <c r="F21" s="20">
        <v>23.42</v>
      </c>
      <c r="G21" s="18"/>
      <c r="H21" s="18"/>
      <c r="I21" s="21"/>
      <c r="J21" s="28"/>
      <c r="K21" s="28"/>
      <c r="L21" s="6"/>
      <c r="M21" s="57" t="s">
        <v>53</v>
      </c>
      <c r="N21" s="36"/>
      <c r="O21" s="36"/>
      <c r="P21" s="36"/>
      <c r="Q21" s="36"/>
      <c r="R21" s="36"/>
      <c r="S21" s="36"/>
      <c r="T21" s="36"/>
      <c r="U21" s="36"/>
    </row>
    <row r="22" spans="1:21" x14ac:dyDescent="0.45">
      <c r="A22" s="17">
        <v>18</v>
      </c>
      <c r="B22" s="18" t="s">
        <v>355</v>
      </c>
      <c r="C22" s="19" t="s">
        <v>498</v>
      </c>
      <c r="D22" s="19" t="s">
        <v>502</v>
      </c>
      <c r="E22" s="19" t="s">
        <v>500</v>
      </c>
      <c r="F22" s="20">
        <v>23.652000000000001</v>
      </c>
      <c r="G22" s="18"/>
      <c r="H22" s="18"/>
      <c r="I22" s="21"/>
      <c r="J22" s="28"/>
      <c r="K22" s="28"/>
      <c r="L22" s="6"/>
      <c r="M22" s="58" t="s">
        <v>35</v>
      </c>
      <c r="N22" s="150" t="s">
        <v>36</v>
      </c>
      <c r="O22" s="150" t="s">
        <v>37</v>
      </c>
      <c r="P22" s="150" t="s">
        <v>38</v>
      </c>
      <c r="Q22" s="150" t="s">
        <v>39</v>
      </c>
      <c r="R22" s="150" t="s">
        <v>40</v>
      </c>
      <c r="S22" s="150" t="s">
        <v>41</v>
      </c>
      <c r="T22" s="150" t="s">
        <v>98</v>
      </c>
      <c r="U22" s="150" t="s">
        <v>43</v>
      </c>
    </row>
    <row r="23" spans="1:21" x14ac:dyDescent="0.45">
      <c r="A23" s="17">
        <v>19</v>
      </c>
      <c r="B23" s="18" t="s">
        <v>355</v>
      </c>
      <c r="C23" s="19" t="s">
        <v>491</v>
      </c>
      <c r="D23" s="19" t="s">
        <v>483</v>
      </c>
      <c r="E23" s="19" t="s">
        <v>492</v>
      </c>
      <c r="F23" s="20">
        <v>97.998999999999995</v>
      </c>
      <c r="G23" s="18"/>
      <c r="H23" s="18"/>
      <c r="I23" s="21"/>
      <c r="J23" s="28"/>
      <c r="K23" s="28"/>
      <c r="L23" s="6"/>
      <c r="M23" s="60" t="s">
        <v>44</v>
      </c>
      <c r="N23" s="61">
        <f>V3</f>
        <v>123.3</v>
      </c>
      <c r="O23" s="98">
        <f>V3*0.6</f>
        <v>73.97999999999999</v>
      </c>
      <c r="P23" s="61">
        <f>V3*0.5</f>
        <v>61.65</v>
      </c>
      <c r="Q23" s="61">
        <f>V3*0.4</f>
        <v>49.32</v>
      </c>
      <c r="R23" s="61">
        <f>V3*0.3</f>
        <v>36.989999999999995</v>
      </c>
      <c r="S23" s="61">
        <f>V3*0.28</f>
        <v>34.524000000000001</v>
      </c>
      <c r="T23" s="61">
        <f>V3*0.27</f>
        <v>33.291000000000004</v>
      </c>
      <c r="U23" s="61">
        <f>V3*0.24</f>
        <v>29.591999999999999</v>
      </c>
    </row>
    <row r="24" spans="1:21" x14ac:dyDescent="0.45">
      <c r="A24" s="17">
        <v>20</v>
      </c>
      <c r="B24" s="18" t="s">
        <v>431</v>
      </c>
      <c r="C24" s="19" t="s">
        <v>239</v>
      </c>
      <c r="D24" s="19" t="s">
        <v>240</v>
      </c>
      <c r="E24" s="19" t="s">
        <v>241</v>
      </c>
      <c r="F24" s="18">
        <v>99.998999999999995</v>
      </c>
      <c r="G24" s="18"/>
      <c r="H24" s="18"/>
      <c r="I24" s="21"/>
      <c r="J24" s="28"/>
      <c r="K24" s="28"/>
      <c r="L24" s="6"/>
      <c r="M24" s="60" t="s">
        <v>45</v>
      </c>
      <c r="N24" s="61"/>
      <c r="O24" s="61">
        <f>V3*0.4</f>
        <v>49.32</v>
      </c>
      <c r="P24" s="61">
        <f>V3*0.3</f>
        <v>36.989999999999995</v>
      </c>
      <c r="Q24" s="61">
        <f>V3*0.3</f>
        <v>36.989999999999995</v>
      </c>
      <c r="R24" s="61">
        <f>V3*0.25</f>
        <v>30.824999999999999</v>
      </c>
      <c r="S24" s="61">
        <f>V3*0.22</f>
        <v>27.126000000000001</v>
      </c>
      <c r="T24" s="61">
        <f>V3*0.2</f>
        <v>24.66</v>
      </c>
      <c r="U24" s="61">
        <f>V3*0.18</f>
        <v>22.193999999999999</v>
      </c>
    </row>
    <row r="25" spans="1:21" x14ac:dyDescent="0.45">
      <c r="A25" s="17">
        <v>21</v>
      </c>
      <c r="B25" s="18" t="s">
        <v>455</v>
      </c>
      <c r="C25" s="19" t="s">
        <v>487</v>
      </c>
      <c r="D25" s="19" t="s">
        <v>485</v>
      </c>
      <c r="E25" s="19" t="s">
        <v>488</v>
      </c>
      <c r="F25" s="20">
        <v>743.95600000000002</v>
      </c>
      <c r="G25" s="18"/>
      <c r="H25" s="18"/>
      <c r="I25" s="21"/>
      <c r="J25" s="28"/>
      <c r="K25" s="28"/>
      <c r="L25" s="6"/>
      <c r="M25" s="60" t="s">
        <v>46</v>
      </c>
      <c r="N25" s="61"/>
      <c r="O25" s="61"/>
      <c r="P25" s="61">
        <f>V3*0.2</f>
        <v>24.66</v>
      </c>
      <c r="Q25" s="61">
        <f>V3*0.2</f>
        <v>24.66</v>
      </c>
      <c r="R25" s="61">
        <f>V3*0.2</f>
        <v>24.66</v>
      </c>
      <c r="S25" s="61">
        <f>V3*0.18</f>
        <v>22.193999999999999</v>
      </c>
      <c r="T25" s="61">
        <f>V3*0.16</f>
        <v>19.728000000000002</v>
      </c>
      <c r="U25" s="61">
        <f>V3*0.15</f>
        <v>18.494999999999997</v>
      </c>
    </row>
    <row r="26" spans="1:21" x14ac:dyDescent="0.45">
      <c r="A26" s="17">
        <v>22</v>
      </c>
      <c r="B26" s="18" t="s">
        <v>520</v>
      </c>
      <c r="C26" s="19" t="s">
        <v>292</v>
      </c>
      <c r="D26" s="19" t="s">
        <v>230</v>
      </c>
      <c r="E26" s="19" t="s">
        <v>228</v>
      </c>
      <c r="F26" s="20" t="s">
        <v>566</v>
      </c>
      <c r="G26" s="18"/>
      <c r="H26" s="18"/>
      <c r="I26" s="21"/>
      <c r="J26" s="28"/>
      <c r="K26" s="28"/>
      <c r="L26" s="6"/>
      <c r="M26" s="60" t="s">
        <v>47</v>
      </c>
      <c r="N26" s="61"/>
      <c r="O26" s="61"/>
      <c r="P26" s="61"/>
      <c r="Q26" s="61">
        <f>V3*0.1</f>
        <v>12.33</v>
      </c>
      <c r="R26" s="61">
        <f>V3*0.15</f>
        <v>18.494999999999997</v>
      </c>
      <c r="S26" s="61">
        <f>V3*0.14</f>
        <v>17.262</v>
      </c>
      <c r="T26" s="61">
        <f>V3*0.12</f>
        <v>14.795999999999999</v>
      </c>
      <c r="U26" s="61">
        <f>V3*0.12</f>
        <v>14.795999999999999</v>
      </c>
    </row>
    <row r="27" spans="1:21" x14ac:dyDescent="0.45">
      <c r="A27" s="17">
        <v>23</v>
      </c>
      <c r="B27" s="18"/>
      <c r="C27" s="19"/>
      <c r="D27" s="19"/>
      <c r="E27" s="19"/>
      <c r="F27" s="20"/>
      <c r="G27" s="18"/>
      <c r="H27" s="18"/>
      <c r="I27" s="21"/>
      <c r="J27" s="28"/>
      <c r="K27" s="28"/>
      <c r="L27" s="6"/>
      <c r="M27" s="60" t="s">
        <v>48</v>
      </c>
      <c r="N27" s="61"/>
      <c r="O27" s="61"/>
      <c r="P27" s="61"/>
      <c r="Q27" s="61"/>
      <c r="R27" s="61">
        <f>V3*0.1</f>
        <v>12.33</v>
      </c>
      <c r="S27" s="61">
        <f>V3*0.1</f>
        <v>12.33</v>
      </c>
      <c r="T27" s="61">
        <f>V3*0.1</f>
        <v>12.33</v>
      </c>
      <c r="U27" s="61">
        <f>V3*0.1</f>
        <v>12.33</v>
      </c>
    </row>
    <row r="28" spans="1:21" x14ac:dyDescent="0.45">
      <c r="A28" s="17">
        <v>24</v>
      </c>
      <c r="B28" s="18"/>
      <c r="C28" s="19"/>
      <c r="D28" s="19"/>
      <c r="E28" s="19"/>
      <c r="F28" s="20"/>
      <c r="G28" s="18"/>
      <c r="H28" s="18"/>
      <c r="I28" s="21"/>
      <c r="J28" s="28"/>
      <c r="K28" s="28"/>
      <c r="L28" s="6"/>
      <c r="M28" s="60" t="s">
        <v>49</v>
      </c>
      <c r="N28" s="61"/>
      <c r="O28" s="61"/>
      <c r="P28" s="61"/>
      <c r="Q28" s="61"/>
      <c r="R28" s="61"/>
      <c r="S28" s="61">
        <f>V3*0.08</f>
        <v>9.8640000000000008</v>
      </c>
      <c r="T28" s="61">
        <f>V3*0.08</f>
        <v>9.8640000000000008</v>
      </c>
      <c r="U28" s="61">
        <f>V3*0.08</f>
        <v>9.8640000000000008</v>
      </c>
    </row>
    <row r="29" spans="1:21" x14ac:dyDescent="0.45">
      <c r="A29" s="17">
        <v>25</v>
      </c>
      <c r="B29" s="18"/>
      <c r="C29" s="19"/>
      <c r="D29" s="19"/>
      <c r="E29" s="19"/>
      <c r="F29" s="20"/>
      <c r="G29" s="18"/>
      <c r="H29" s="18"/>
      <c r="I29" s="21"/>
      <c r="J29" s="28"/>
      <c r="K29" s="28"/>
      <c r="L29" s="6"/>
      <c r="M29" s="60" t="s">
        <v>50</v>
      </c>
      <c r="N29" s="61"/>
      <c r="O29" s="61"/>
      <c r="P29" s="61"/>
      <c r="Q29" s="61"/>
      <c r="R29" s="61"/>
      <c r="S29" s="61"/>
      <c r="T29" s="61">
        <f>V3*0.07</f>
        <v>8.6310000000000002</v>
      </c>
      <c r="U29" s="61">
        <f>V3*0.07</f>
        <v>8.6310000000000002</v>
      </c>
    </row>
    <row r="30" spans="1:21" x14ac:dyDescent="0.45">
      <c r="A30" s="17">
        <v>26</v>
      </c>
      <c r="B30" s="18"/>
      <c r="C30" s="19"/>
      <c r="D30" s="19"/>
      <c r="E30" s="19"/>
      <c r="F30" s="20" t="s">
        <v>559</v>
      </c>
      <c r="G30" s="18"/>
      <c r="H30" s="18"/>
      <c r="I30" s="21"/>
      <c r="J30" s="28"/>
      <c r="K30" s="28"/>
      <c r="L30" s="6"/>
      <c r="M30" s="63" t="s">
        <v>51</v>
      </c>
      <c r="N30" s="64"/>
      <c r="O30" s="64"/>
      <c r="P30" s="64"/>
      <c r="Q30" s="64"/>
      <c r="R30" s="64"/>
      <c r="S30" s="64"/>
      <c r="T30" s="64"/>
      <c r="U30" s="64">
        <f>V3*0.06</f>
        <v>7.3979999999999997</v>
      </c>
    </row>
    <row r="31" spans="1:21" x14ac:dyDescent="0.45">
      <c r="A31" s="17">
        <v>27</v>
      </c>
      <c r="B31" s="18"/>
      <c r="C31" s="19"/>
      <c r="D31" s="19"/>
      <c r="E31" s="19"/>
      <c r="F31" s="20"/>
      <c r="G31" s="18"/>
      <c r="H31" s="18"/>
      <c r="I31" s="21"/>
      <c r="J31" s="28"/>
      <c r="K31" s="28"/>
      <c r="L31" s="6"/>
      <c r="M31" s="57" t="s">
        <v>52</v>
      </c>
      <c r="N31" s="61">
        <f t="shared" ref="N31:U31" si="1">SUM(N23:N30)</f>
        <v>123.3</v>
      </c>
      <c r="O31" s="61">
        <f t="shared" si="1"/>
        <v>123.29999999999998</v>
      </c>
      <c r="P31" s="61">
        <f t="shared" si="1"/>
        <v>123.29999999999998</v>
      </c>
      <c r="Q31" s="61">
        <f t="shared" si="1"/>
        <v>123.3</v>
      </c>
      <c r="R31" s="61">
        <f t="shared" si="1"/>
        <v>123.3</v>
      </c>
      <c r="S31" s="61">
        <f t="shared" si="1"/>
        <v>123.30000000000001</v>
      </c>
      <c r="T31" s="61">
        <f t="shared" si="1"/>
        <v>123.3</v>
      </c>
      <c r="U31" s="61">
        <f t="shared" si="1"/>
        <v>123.3</v>
      </c>
    </row>
    <row r="32" spans="1:21" x14ac:dyDescent="0.45">
      <c r="A32" s="17">
        <v>28</v>
      </c>
      <c r="B32" s="18"/>
      <c r="C32" s="19"/>
      <c r="D32" s="19"/>
      <c r="E32" s="19"/>
      <c r="F32" s="20"/>
      <c r="G32" s="18"/>
      <c r="H32" s="18"/>
      <c r="I32" s="21"/>
      <c r="J32" s="28"/>
      <c r="K32" s="28"/>
      <c r="L32" s="6"/>
      <c r="M32" s="30"/>
      <c r="N32" s="30"/>
      <c r="O32" s="30"/>
      <c r="P32" s="30"/>
      <c r="Q32" s="30"/>
      <c r="R32" s="30"/>
      <c r="S32" s="30"/>
      <c r="T32" s="30"/>
      <c r="U32" s="30"/>
    </row>
    <row r="33" spans="1:21" x14ac:dyDescent="0.45">
      <c r="A33" s="17">
        <v>29</v>
      </c>
      <c r="B33" s="18"/>
      <c r="C33" s="19"/>
      <c r="D33" s="19"/>
      <c r="E33" s="19"/>
      <c r="F33" s="20"/>
      <c r="G33" s="18"/>
      <c r="H33" s="18"/>
      <c r="I33" s="21"/>
      <c r="J33" s="28"/>
      <c r="K33" s="28"/>
      <c r="L33" s="6"/>
      <c r="M33" s="30"/>
      <c r="N33" s="30"/>
      <c r="O33" s="30"/>
      <c r="P33" s="30"/>
      <c r="Q33" s="30"/>
      <c r="R33" s="30"/>
      <c r="S33" s="30"/>
      <c r="T33" s="30"/>
      <c r="U33" s="30"/>
    </row>
    <row r="34" spans="1:21" x14ac:dyDescent="0.45">
      <c r="A34" s="17">
        <v>30</v>
      </c>
      <c r="B34" s="18"/>
      <c r="C34" s="19"/>
      <c r="D34" s="19"/>
      <c r="E34" s="19"/>
      <c r="F34" s="20"/>
      <c r="G34" s="18"/>
      <c r="H34" s="18"/>
      <c r="I34" s="21"/>
      <c r="J34" s="28"/>
      <c r="K34" s="28"/>
      <c r="L34" s="6"/>
      <c r="M34" s="65" t="s">
        <v>54</v>
      </c>
      <c r="N34" s="40"/>
      <c r="O34" s="40"/>
      <c r="P34" s="40"/>
      <c r="Q34" s="40"/>
      <c r="R34" s="40"/>
      <c r="S34" s="40"/>
      <c r="T34" s="40"/>
      <c r="U34" s="40"/>
    </row>
    <row r="35" spans="1:21" x14ac:dyDescent="0.45">
      <c r="A35" s="17">
        <v>31</v>
      </c>
      <c r="B35" s="18"/>
      <c r="C35" s="19"/>
      <c r="D35" s="19"/>
      <c r="E35" s="19"/>
      <c r="F35" s="20"/>
      <c r="G35" s="18"/>
      <c r="H35" s="18"/>
      <c r="I35" s="21"/>
      <c r="J35" s="28"/>
      <c r="K35" s="28"/>
      <c r="L35" s="6"/>
      <c r="M35" s="66" t="s">
        <v>35</v>
      </c>
      <c r="N35" s="67" t="s">
        <v>62</v>
      </c>
      <c r="O35" s="67" t="s">
        <v>63</v>
      </c>
      <c r="P35" s="67" t="s">
        <v>64</v>
      </c>
      <c r="Q35" s="67" t="s">
        <v>65</v>
      </c>
      <c r="R35" s="67" t="s">
        <v>66</v>
      </c>
      <c r="S35" s="67" t="s">
        <v>67</v>
      </c>
      <c r="T35" s="67" t="s">
        <v>68</v>
      </c>
      <c r="U35" s="67" t="s">
        <v>69</v>
      </c>
    </row>
    <row r="36" spans="1:21" x14ac:dyDescent="0.45">
      <c r="A36" s="17">
        <v>32</v>
      </c>
      <c r="B36" s="18"/>
      <c r="C36" s="19"/>
      <c r="D36" s="19"/>
      <c r="E36" s="19"/>
      <c r="F36" s="20"/>
      <c r="G36" s="18"/>
      <c r="H36" s="18"/>
      <c r="I36" s="21"/>
      <c r="J36" s="28"/>
      <c r="K36" s="28"/>
      <c r="L36" s="6"/>
      <c r="M36" s="68" t="s">
        <v>44</v>
      </c>
      <c r="N36" s="69">
        <f>V4</f>
        <v>82.2</v>
      </c>
      <c r="O36" s="99">
        <f>V4*0.6</f>
        <v>49.32</v>
      </c>
      <c r="P36" s="69">
        <f>V4*0.5</f>
        <v>41.1</v>
      </c>
      <c r="Q36" s="69">
        <f>V4*0.4</f>
        <v>32.880000000000003</v>
      </c>
      <c r="R36" s="69">
        <f>V4*0.3</f>
        <v>24.66</v>
      </c>
      <c r="S36" s="69">
        <f>V4*0.28</f>
        <v>23.016000000000002</v>
      </c>
      <c r="T36" s="69">
        <f>V4*0.27</f>
        <v>22.194000000000003</v>
      </c>
      <c r="U36" s="69">
        <f>V4*0.24</f>
        <v>19.728000000000002</v>
      </c>
    </row>
    <row r="37" spans="1:21" x14ac:dyDescent="0.45">
      <c r="A37" s="17">
        <v>33</v>
      </c>
      <c r="B37" s="18"/>
      <c r="C37" s="19"/>
      <c r="D37" s="19"/>
      <c r="E37" s="19"/>
      <c r="F37" s="20"/>
      <c r="G37" s="18"/>
      <c r="H37" s="18"/>
      <c r="I37" s="21"/>
      <c r="J37" s="28"/>
      <c r="K37" s="28"/>
      <c r="L37" s="6"/>
      <c r="M37" s="68" t="s">
        <v>45</v>
      </c>
      <c r="N37" s="69"/>
      <c r="O37" s="69">
        <f>V4*0.4</f>
        <v>32.880000000000003</v>
      </c>
      <c r="P37" s="69">
        <f>V4*0.3</f>
        <v>24.66</v>
      </c>
      <c r="Q37" s="69">
        <f>V4*0.3</f>
        <v>24.66</v>
      </c>
      <c r="R37" s="69">
        <f>V4*0.25</f>
        <v>20.55</v>
      </c>
      <c r="S37" s="69">
        <f>V4*0.22</f>
        <v>18.084</v>
      </c>
      <c r="T37" s="69">
        <f>V4*0.2</f>
        <v>16.440000000000001</v>
      </c>
      <c r="U37" s="69">
        <f>V4*0.18</f>
        <v>14.795999999999999</v>
      </c>
    </row>
    <row r="38" spans="1:21" x14ac:dyDescent="0.45">
      <c r="A38" s="17">
        <v>34</v>
      </c>
      <c r="B38" s="18"/>
      <c r="C38" s="19"/>
      <c r="D38" s="19"/>
      <c r="E38" s="19"/>
      <c r="F38" s="20"/>
      <c r="G38" s="18"/>
      <c r="H38" s="18"/>
      <c r="I38" s="21"/>
      <c r="J38" s="28"/>
      <c r="K38" s="28"/>
      <c r="L38" s="6"/>
      <c r="M38" s="68" t="s">
        <v>46</v>
      </c>
      <c r="N38" s="69"/>
      <c r="O38" s="69"/>
      <c r="P38" s="69">
        <f>V4*0.2</f>
        <v>16.440000000000001</v>
      </c>
      <c r="Q38" s="69">
        <f>V4*0.2</f>
        <v>16.440000000000001</v>
      </c>
      <c r="R38" s="69">
        <f>V4*0.2</f>
        <v>16.440000000000001</v>
      </c>
      <c r="S38" s="69">
        <f>V4*0.18</f>
        <v>14.795999999999999</v>
      </c>
      <c r="T38" s="69">
        <f>V4*0.16</f>
        <v>13.152000000000001</v>
      </c>
      <c r="U38" s="69">
        <f>V4*0.15</f>
        <v>12.33</v>
      </c>
    </row>
    <row r="39" spans="1:21" x14ac:dyDescent="0.45">
      <c r="A39" s="17">
        <v>35</v>
      </c>
      <c r="B39" s="18"/>
      <c r="C39" s="19"/>
      <c r="D39" s="19"/>
      <c r="E39" s="19"/>
      <c r="F39" s="20"/>
      <c r="G39" s="18"/>
      <c r="H39" s="18"/>
      <c r="I39" s="21"/>
      <c r="J39" s="28"/>
      <c r="K39" s="28"/>
      <c r="L39" s="6"/>
      <c r="M39" s="68" t="s">
        <v>47</v>
      </c>
      <c r="N39" s="69"/>
      <c r="O39" s="69"/>
      <c r="P39" s="69"/>
      <c r="Q39" s="69">
        <f>V4*0.1</f>
        <v>8.2200000000000006</v>
      </c>
      <c r="R39" s="69">
        <f>V4*0.15</f>
        <v>12.33</v>
      </c>
      <c r="S39" s="69">
        <f>V4*0.14</f>
        <v>11.508000000000001</v>
      </c>
      <c r="T39" s="69">
        <f>V4*0.12</f>
        <v>9.8640000000000008</v>
      </c>
      <c r="U39" s="69">
        <f>V4*0.12</f>
        <v>9.8640000000000008</v>
      </c>
    </row>
    <row r="40" spans="1:21" x14ac:dyDescent="0.45">
      <c r="A40" s="17">
        <v>36</v>
      </c>
      <c r="B40" s="18"/>
      <c r="C40" s="19"/>
      <c r="D40" s="19"/>
      <c r="E40" s="19"/>
      <c r="F40" s="20"/>
      <c r="G40" s="18"/>
      <c r="H40" s="18"/>
      <c r="I40" s="21"/>
      <c r="J40" s="28"/>
      <c r="K40" s="28"/>
      <c r="L40" s="6"/>
      <c r="M40" s="68" t="s">
        <v>48</v>
      </c>
      <c r="N40" s="69"/>
      <c r="O40" s="69"/>
      <c r="P40" s="69"/>
      <c r="Q40" s="69"/>
      <c r="R40" s="69">
        <f>V4*0.1</f>
        <v>8.2200000000000006</v>
      </c>
      <c r="S40" s="69">
        <f>V4*0.1</f>
        <v>8.2200000000000006</v>
      </c>
      <c r="T40" s="69">
        <f>V4*0.1</f>
        <v>8.2200000000000006</v>
      </c>
      <c r="U40" s="69">
        <f>V4*0.1</f>
        <v>8.2200000000000006</v>
      </c>
    </row>
    <row r="41" spans="1:21" x14ac:dyDescent="0.45">
      <c r="A41" s="17">
        <v>37</v>
      </c>
      <c r="B41" s="18"/>
      <c r="C41" s="19"/>
      <c r="D41" s="19"/>
      <c r="E41" s="19"/>
      <c r="F41" s="20"/>
      <c r="G41" s="18"/>
      <c r="H41" s="18"/>
      <c r="I41" s="21"/>
      <c r="J41" s="28"/>
      <c r="K41" s="28"/>
      <c r="L41" s="6"/>
      <c r="M41" s="68" t="s">
        <v>49</v>
      </c>
      <c r="N41" s="69"/>
      <c r="O41" s="69"/>
      <c r="P41" s="69"/>
      <c r="Q41" s="69"/>
      <c r="R41" s="69"/>
      <c r="S41" s="69">
        <f>V4*0.08</f>
        <v>6.5760000000000005</v>
      </c>
      <c r="T41" s="69">
        <f>V4*0.08</f>
        <v>6.5760000000000005</v>
      </c>
      <c r="U41" s="69">
        <f>V4*0.08</f>
        <v>6.5760000000000005</v>
      </c>
    </row>
    <row r="42" spans="1:21" x14ac:dyDescent="0.45">
      <c r="A42" s="17">
        <v>38</v>
      </c>
      <c r="B42" s="18"/>
      <c r="C42" s="19"/>
      <c r="D42" s="19"/>
      <c r="E42" s="19"/>
      <c r="F42" s="20"/>
      <c r="G42" s="18"/>
      <c r="H42" s="18"/>
      <c r="I42" s="21"/>
      <c r="J42" s="28"/>
      <c r="K42" s="28"/>
      <c r="L42" s="6"/>
      <c r="M42" s="68" t="s">
        <v>50</v>
      </c>
      <c r="N42" s="69"/>
      <c r="O42" s="69"/>
      <c r="P42" s="69"/>
      <c r="Q42" s="69"/>
      <c r="R42" s="69"/>
      <c r="S42" s="69"/>
      <c r="T42" s="69">
        <f>V4*0.07</f>
        <v>5.7540000000000004</v>
      </c>
      <c r="U42" s="69">
        <f>V4*0.07</f>
        <v>5.7540000000000004</v>
      </c>
    </row>
    <row r="43" spans="1:21" x14ac:dyDescent="0.45">
      <c r="A43" s="17">
        <v>39</v>
      </c>
      <c r="B43" s="18"/>
      <c r="C43" s="19"/>
      <c r="D43" s="19"/>
      <c r="E43" s="19"/>
      <c r="F43" s="20"/>
      <c r="G43" s="18"/>
      <c r="H43" s="18"/>
      <c r="I43" s="21"/>
      <c r="J43" s="28"/>
      <c r="K43" s="28"/>
      <c r="L43" s="6"/>
      <c r="M43" s="71" t="s">
        <v>51</v>
      </c>
      <c r="N43" s="72"/>
      <c r="O43" s="72"/>
      <c r="P43" s="72"/>
      <c r="Q43" s="72"/>
      <c r="R43" s="72"/>
      <c r="S43" s="72"/>
      <c r="T43" s="72"/>
      <c r="U43" s="72">
        <f>V4*0.06</f>
        <v>4.9320000000000004</v>
      </c>
    </row>
    <row r="44" spans="1:21" x14ac:dyDescent="0.45">
      <c r="A44" s="17">
        <v>40</v>
      </c>
      <c r="B44" s="18"/>
      <c r="C44" s="19"/>
      <c r="D44" s="19"/>
      <c r="E44" s="19"/>
      <c r="F44" s="20"/>
      <c r="G44" s="18"/>
      <c r="H44" s="18"/>
      <c r="I44" s="21"/>
      <c r="J44" s="28"/>
      <c r="K44" s="28"/>
      <c r="L44" s="6"/>
      <c r="M44" s="65" t="s">
        <v>52</v>
      </c>
      <c r="N44" s="69">
        <f t="shared" ref="N44:U44" si="2">SUM(N36:N43)</f>
        <v>82.2</v>
      </c>
      <c r="O44" s="69">
        <f t="shared" si="2"/>
        <v>82.2</v>
      </c>
      <c r="P44" s="69">
        <f t="shared" si="2"/>
        <v>82.2</v>
      </c>
      <c r="Q44" s="69">
        <f t="shared" si="2"/>
        <v>82.2</v>
      </c>
      <c r="R44" s="69">
        <f t="shared" si="2"/>
        <v>82.2</v>
      </c>
      <c r="S44" s="69">
        <f t="shared" si="2"/>
        <v>82.199999999999989</v>
      </c>
      <c r="T44" s="69">
        <f t="shared" si="2"/>
        <v>82.2</v>
      </c>
      <c r="U44" s="69">
        <f t="shared" si="2"/>
        <v>82.200000000000017</v>
      </c>
    </row>
    <row r="45" spans="1:21" x14ac:dyDescent="0.45">
      <c r="A45" s="17">
        <v>41</v>
      </c>
      <c r="B45" s="18"/>
      <c r="C45" s="19"/>
      <c r="D45" s="19"/>
      <c r="E45" s="19"/>
      <c r="F45" s="20"/>
      <c r="G45" s="18"/>
      <c r="H45" s="18"/>
      <c r="I45" s="21"/>
      <c r="J45" s="28"/>
      <c r="K45" s="28"/>
      <c r="L45" s="6"/>
    </row>
    <row r="46" spans="1:21" x14ac:dyDescent="0.45">
      <c r="A46" s="17">
        <v>42</v>
      </c>
      <c r="B46" s="18"/>
      <c r="C46" s="19"/>
      <c r="D46" s="19"/>
      <c r="E46" s="19"/>
      <c r="F46" s="20"/>
      <c r="G46" s="18"/>
      <c r="H46" s="18"/>
      <c r="I46" s="21"/>
      <c r="J46" s="28"/>
      <c r="K46" s="28"/>
      <c r="L46" s="6"/>
    </row>
    <row r="47" spans="1:21" x14ac:dyDescent="0.45">
      <c r="A47" s="17">
        <v>43</v>
      </c>
      <c r="B47" s="18"/>
      <c r="C47" s="19"/>
      <c r="D47" s="19"/>
      <c r="E47" s="19"/>
      <c r="F47" s="20"/>
      <c r="G47" s="18"/>
      <c r="H47" s="18"/>
      <c r="I47" s="21"/>
      <c r="J47" s="28"/>
      <c r="K47" s="28"/>
      <c r="L47" s="6"/>
    </row>
    <row r="48" spans="1:21" x14ac:dyDescent="0.45">
      <c r="A48" s="17">
        <v>44</v>
      </c>
      <c r="B48" s="18"/>
      <c r="C48" s="19"/>
      <c r="D48" s="19"/>
      <c r="E48" s="19"/>
      <c r="F48" s="20"/>
      <c r="G48" s="18"/>
      <c r="H48" s="18"/>
      <c r="I48" s="21"/>
      <c r="J48" s="28"/>
      <c r="K48" s="28"/>
      <c r="L48" s="6"/>
    </row>
    <row r="49" spans="1:12" x14ac:dyDescent="0.45">
      <c r="A49" s="17">
        <v>45</v>
      </c>
      <c r="B49" s="18"/>
      <c r="C49" s="19"/>
      <c r="D49" s="19"/>
      <c r="E49" s="19"/>
      <c r="F49" s="20"/>
      <c r="G49" s="18"/>
      <c r="H49" s="18"/>
      <c r="I49" s="21"/>
      <c r="J49" s="28"/>
      <c r="K49" s="28"/>
      <c r="L49" s="6"/>
    </row>
    <row r="50" spans="1:12" x14ac:dyDescent="0.45">
      <c r="A50" s="17">
        <v>46</v>
      </c>
      <c r="B50" s="18"/>
      <c r="C50" s="19"/>
      <c r="D50" s="19"/>
      <c r="E50" s="19"/>
      <c r="F50" s="20"/>
      <c r="G50" s="18"/>
      <c r="H50" s="18"/>
      <c r="I50" s="21"/>
      <c r="J50" s="28"/>
      <c r="K50" s="28"/>
      <c r="L50" s="6"/>
    </row>
    <row r="51" spans="1:12" x14ac:dyDescent="0.45">
      <c r="A51" s="17">
        <v>47</v>
      </c>
      <c r="B51" s="18"/>
      <c r="C51" s="19"/>
      <c r="D51" s="19"/>
      <c r="E51" s="19"/>
      <c r="F51" s="20"/>
      <c r="G51" s="18"/>
      <c r="H51" s="18"/>
      <c r="I51" s="21"/>
      <c r="J51" s="28"/>
      <c r="K51" s="28"/>
      <c r="L51" s="6"/>
    </row>
    <row r="52" spans="1:12" x14ac:dyDescent="0.45">
      <c r="A52" s="17">
        <v>48</v>
      </c>
      <c r="B52" s="18"/>
      <c r="C52" s="19"/>
      <c r="D52" s="19"/>
      <c r="E52" s="19"/>
      <c r="F52" s="20"/>
      <c r="G52" s="18"/>
      <c r="H52" s="18"/>
      <c r="I52" s="21"/>
      <c r="J52" s="28"/>
      <c r="K52" s="28"/>
      <c r="L52" s="6"/>
    </row>
    <row r="53" spans="1:12" x14ac:dyDescent="0.45">
      <c r="A53" s="17">
        <v>49</v>
      </c>
      <c r="B53" s="18"/>
      <c r="C53" s="19"/>
      <c r="D53" s="19"/>
      <c r="E53" s="19"/>
      <c r="F53" s="20"/>
      <c r="G53" s="18"/>
      <c r="H53" s="18"/>
      <c r="I53" s="21"/>
      <c r="J53" s="28"/>
      <c r="K53" s="28"/>
      <c r="L53" s="6"/>
    </row>
    <row r="54" spans="1:12" x14ac:dyDescent="0.45">
      <c r="A54" s="17">
        <v>50</v>
      </c>
      <c r="B54" s="18"/>
      <c r="C54" s="19"/>
      <c r="D54" s="19"/>
      <c r="E54" s="19"/>
      <c r="F54" s="20"/>
      <c r="G54" s="18"/>
      <c r="H54" s="18"/>
      <c r="I54" s="21"/>
      <c r="J54" s="28"/>
      <c r="K54" s="28"/>
      <c r="L54" s="6"/>
    </row>
    <row r="55" spans="1:12" x14ac:dyDescent="0.45">
      <c r="A55" s="17">
        <v>51</v>
      </c>
      <c r="B55" s="18"/>
      <c r="C55" s="19"/>
      <c r="D55" s="19"/>
      <c r="E55" s="19"/>
      <c r="F55" s="20"/>
      <c r="G55" s="18"/>
      <c r="H55" s="18"/>
      <c r="I55" s="21"/>
      <c r="J55" s="28"/>
      <c r="K55" s="28"/>
      <c r="L55" s="6"/>
    </row>
    <row r="56" spans="1:12" x14ac:dyDescent="0.45">
      <c r="A56" s="17">
        <v>52</v>
      </c>
      <c r="B56" s="17"/>
      <c r="C56" s="17"/>
      <c r="D56" s="17"/>
      <c r="E56" s="17"/>
      <c r="F56" s="20"/>
      <c r="G56" s="18"/>
      <c r="H56" s="18"/>
      <c r="I56" s="21"/>
      <c r="J56" s="28"/>
      <c r="K56" s="28"/>
      <c r="L56" s="6"/>
    </row>
    <row r="57" spans="1:12" x14ac:dyDescent="0.45">
      <c r="A57" s="17">
        <v>53</v>
      </c>
      <c r="B57" s="17"/>
      <c r="C57" s="17"/>
      <c r="D57" s="17"/>
      <c r="E57" s="17"/>
      <c r="F57" s="20"/>
      <c r="G57" s="18"/>
      <c r="H57" s="18"/>
      <c r="I57" s="21"/>
      <c r="J57" s="28"/>
      <c r="K57" s="28"/>
      <c r="L57" s="6"/>
    </row>
    <row r="58" spans="1:12" x14ac:dyDescent="0.45">
      <c r="A58" s="17">
        <v>54</v>
      </c>
      <c r="B58" s="17"/>
      <c r="C58" s="17"/>
      <c r="D58" s="17"/>
      <c r="E58" s="17"/>
      <c r="F58" s="20"/>
      <c r="G58" s="18"/>
      <c r="H58" s="18"/>
      <c r="I58" s="21"/>
      <c r="J58" s="28"/>
      <c r="K58" s="28"/>
      <c r="L58" s="6"/>
    </row>
    <row r="59" spans="1:12" x14ac:dyDescent="0.45">
      <c r="A59" s="17">
        <v>55</v>
      </c>
      <c r="B59" s="17"/>
      <c r="C59" s="17"/>
      <c r="D59" s="17"/>
      <c r="E59" s="17"/>
      <c r="F59" s="20"/>
      <c r="G59" s="18"/>
      <c r="H59" s="18"/>
      <c r="I59" s="21"/>
      <c r="J59" s="28"/>
      <c r="K59" s="28"/>
      <c r="L59" s="6"/>
    </row>
    <row r="60" spans="1:12" x14ac:dyDescent="0.45">
      <c r="A60" s="17">
        <v>56</v>
      </c>
      <c r="B60" s="17"/>
      <c r="C60" s="17"/>
      <c r="D60" s="17"/>
      <c r="E60" s="17"/>
      <c r="F60" s="20"/>
      <c r="G60" s="18"/>
      <c r="H60" s="18"/>
      <c r="I60" s="21"/>
      <c r="J60" s="28"/>
      <c r="K60" s="28"/>
      <c r="L60" s="6"/>
    </row>
    <row r="61" spans="1:12" x14ac:dyDescent="0.45">
      <c r="A61" s="17">
        <v>57</v>
      </c>
      <c r="B61" s="17"/>
      <c r="C61" s="17"/>
      <c r="D61" s="17"/>
      <c r="E61" s="17"/>
      <c r="F61" s="20"/>
      <c r="G61" s="18"/>
      <c r="H61" s="18"/>
      <c r="I61" s="21"/>
      <c r="J61" s="28"/>
      <c r="K61" s="28"/>
      <c r="L61" s="6"/>
    </row>
    <row r="62" spans="1:12" x14ac:dyDescent="0.45">
      <c r="A62" s="17">
        <v>58</v>
      </c>
      <c r="B62" s="17"/>
      <c r="C62" s="17"/>
      <c r="D62" s="17"/>
      <c r="E62" s="17"/>
      <c r="F62" s="20"/>
      <c r="G62" s="18"/>
      <c r="H62" s="18"/>
      <c r="I62" s="21"/>
      <c r="J62" s="28"/>
      <c r="K62" s="28"/>
      <c r="L62" s="6"/>
    </row>
    <row r="63" spans="1:12" x14ac:dyDescent="0.45">
      <c r="A63" s="17">
        <v>59</v>
      </c>
      <c r="B63" s="17"/>
      <c r="C63" s="17"/>
      <c r="D63" s="17"/>
      <c r="E63" s="17"/>
      <c r="F63" s="20"/>
      <c r="G63" s="18"/>
      <c r="H63" s="18"/>
      <c r="I63" s="21"/>
      <c r="J63" s="28"/>
      <c r="K63" s="28"/>
      <c r="L63" s="6"/>
    </row>
    <row r="64" spans="1:12" x14ac:dyDescent="0.45">
      <c r="A64" s="17">
        <v>60</v>
      </c>
      <c r="B64" s="17"/>
      <c r="C64" s="17"/>
      <c r="D64" s="17"/>
      <c r="E64" s="17"/>
      <c r="F64" s="20"/>
      <c r="G64" s="18"/>
      <c r="H64" s="18"/>
      <c r="I64" s="21"/>
      <c r="J64" s="28"/>
      <c r="K64" s="28"/>
      <c r="L64" s="6"/>
    </row>
    <row r="65" spans="1:12" x14ac:dyDescent="0.45">
      <c r="A65" s="17">
        <v>61</v>
      </c>
      <c r="B65" s="17"/>
      <c r="C65" s="17"/>
      <c r="D65" s="17"/>
      <c r="E65" s="17"/>
      <c r="F65" s="20"/>
      <c r="G65" s="18"/>
      <c r="H65" s="18"/>
      <c r="I65" s="21"/>
      <c r="J65" s="28"/>
      <c r="K65" s="28"/>
      <c r="L65" s="6"/>
    </row>
    <row r="66" spans="1:12" x14ac:dyDescent="0.45">
      <c r="A66" s="17">
        <v>62</v>
      </c>
      <c r="B66" s="17"/>
      <c r="C66" s="17"/>
      <c r="D66" s="17"/>
      <c r="E66" s="17"/>
      <c r="F66" s="20"/>
      <c r="G66" s="18"/>
      <c r="H66" s="18"/>
      <c r="I66" s="21"/>
      <c r="J66" s="28"/>
      <c r="K66" s="28"/>
      <c r="L66" s="6"/>
    </row>
    <row r="67" spans="1:12" x14ac:dyDescent="0.45">
      <c r="A67" s="17">
        <v>63</v>
      </c>
      <c r="B67" s="17"/>
      <c r="C67" s="17"/>
      <c r="D67" s="17"/>
      <c r="E67" s="17"/>
      <c r="F67" s="20"/>
      <c r="G67" s="18"/>
      <c r="H67" s="18"/>
      <c r="I67" s="21"/>
      <c r="J67" s="28"/>
      <c r="K67" s="28"/>
      <c r="L67" s="6"/>
    </row>
    <row r="68" spans="1:12" x14ac:dyDescent="0.45">
      <c r="A68" s="17">
        <v>64</v>
      </c>
      <c r="B68" s="17"/>
      <c r="C68" s="17"/>
      <c r="D68" s="17"/>
      <c r="E68" s="17"/>
      <c r="F68" s="20"/>
      <c r="G68" s="18"/>
      <c r="H68" s="18"/>
      <c r="I68" s="21"/>
      <c r="J68" s="28"/>
      <c r="K68" s="28"/>
      <c r="L68" s="6"/>
    </row>
    <row r="69" spans="1:12" x14ac:dyDescent="0.45">
      <c r="A69" s="17">
        <v>65</v>
      </c>
      <c r="B69" s="17"/>
      <c r="C69" s="17"/>
      <c r="D69" s="17"/>
      <c r="E69" s="17"/>
      <c r="F69" s="20"/>
      <c r="G69" s="18"/>
      <c r="H69" s="18"/>
      <c r="I69" s="21"/>
      <c r="J69" s="28"/>
      <c r="K69" s="28"/>
      <c r="L69" s="6"/>
    </row>
    <row r="70" spans="1:12" x14ac:dyDescent="0.45">
      <c r="A70" s="17">
        <v>66</v>
      </c>
      <c r="B70" s="17"/>
      <c r="C70" s="17"/>
      <c r="D70" s="17"/>
      <c r="E70" s="17"/>
      <c r="F70" s="20"/>
      <c r="G70" s="18"/>
      <c r="H70" s="18"/>
      <c r="I70" s="21"/>
      <c r="J70" s="28"/>
      <c r="K70" s="28"/>
      <c r="L70" s="6"/>
    </row>
    <row r="71" spans="1:12" x14ac:dyDescent="0.45">
      <c r="A71" s="17">
        <v>67</v>
      </c>
      <c r="B71" s="17"/>
      <c r="C71" s="17"/>
      <c r="D71" s="17"/>
      <c r="E71" s="17"/>
      <c r="F71" s="20"/>
      <c r="G71" s="18"/>
      <c r="H71" s="18"/>
      <c r="I71" s="21"/>
      <c r="J71" s="28"/>
      <c r="K71" s="28"/>
      <c r="L71" s="6"/>
    </row>
    <row r="72" spans="1:12" x14ac:dyDescent="0.45">
      <c r="A72" s="17">
        <v>68</v>
      </c>
      <c r="B72" s="17"/>
      <c r="C72" s="17"/>
      <c r="D72" s="17"/>
      <c r="E72" s="17"/>
      <c r="F72" s="20"/>
      <c r="G72" s="18"/>
      <c r="H72" s="18"/>
      <c r="I72" s="21"/>
      <c r="J72" s="28"/>
      <c r="K72" s="28"/>
      <c r="L72" s="6"/>
    </row>
    <row r="73" spans="1:12" x14ac:dyDescent="0.45">
      <c r="A73" s="17">
        <v>69</v>
      </c>
      <c r="B73" s="17"/>
      <c r="C73" s="17"/>
      <c r="D73" s="17"/>
      <c r="E73" s="17"/>
      <c r="F73" s="20"/>
      <c r="G73" s="18"/>
      <c r="H73" s="18"/>
      <c r="I73" s="21"/>
      <c r="J73" s="28"/>
      <c r="K73" s="28"/>
      <c r="L73" s="6"/>
    </row>
    <row r="74" spans="1:12" x14ac:dyDescent="0.45">
      <c r="A74" s="17">
        <v>70</v>
      </c>
      <c r="B74" s="17"/>
      <c r="C74" s="17"/>
      <c r="D74" s="17"/>
      <c r="E74" s="17"/>
      <c r="F74" s="20"/>
      <c r="G74" s="18"/>
      <c r="H74" s="18"/>
      <c r="I74" s="21"/>
      <c r="J74" s="28"/>
      <c r="K74" s="28"/>
      <c r="L74" s="6"/>
    </row>
    <row r="75" spans="1:12" x14ac:dyDescent="0.45">
      <c r="A75" s="17">
        <v>71</v>
      </c>
      <c r="B75" s="17"/>
      <c r="C75" s="17"/>
      <c r="D75" s="17"/>
      <c r="E75" s="17"/>
      <c r="F75" s="20"/>
      <c r="G75" s="18"/>
      <c r="H75" s="18"/>
      <c r="I75" s="21"/>
      <c r="J75" s="28"/>
      <c r="K75" s="28"/>
      <c r="L75" s="6"/>
    </row>
    <row r="76" spans="1:12" x14ac:dyDescent="0.45">
      <c r="A76" s="17">
        <v>72</v>
      </c>
      <c r="B76" s="17"/>
      <c r="C76" s="17"/>
      <c r="D76" s="17"/>
      <c r="E76" s="17"/>
      <c r="F76" s="20"/>
      <c r="G76" s="18"/>
      <c r="H76" s="18"/>
      <c r="I76" s="21"/>
      <c r="J76" s="28"/>
      <c r="K76" s="28"/>
      <c r="L76" s="6"/>
    </row>
    <row r="77" spans="1:12" x14ac:dyDescent="0.45">
      <c r="A77" s="17">
        <v>73</v>
      </c>
      <c r="B77" s="17"/>
      <c r="C77" s="17"/>
      <c r="D77" s="17"/>
      <c r="E77" s="17"/>
      <c r="F77" s="20"/>
      <c r="G77" s="18"/>
      <c r="H77" s="18"/>
      <c r="I77" s="21"/>
      <c r="J77" s="28"/>
      <c r="K77" s="28"/>
      <c r="L77" s="6"/>
    </row>
    <row r="78" spans="1:12" x14ac:dyDescent="0.45">
      <c r="A78" s="17">
        <v>74</v>
      </c>
      <c r="B78" s="17"/>
      <c r="C78" s="17"/>
      <c r="D78" s="17"/>
      <c r="E78" s="17"/>
      <c r="F78" s="20"/>
      <c r="G78" s="18"/>
      <c r="H78" s="18"/>
      <c r="I78" s="21"/>
      <c r="J78" s="28"/>
      <c r="K78" s="28"/>
      <c r="L78" s="6"/>
    </row>
    <row r="79" spans="1:12" x14ac:dyDescent="0.45">
      <c r="A79" s="17">
        <v>75</v>
      </c>
      <c r="B79" s="17"/>
      <c r="C79" s="17"/>
      <c r="D79" s="17"/>
      <c r="E79" s="17"/>
      <c r="F79" s="20"/>
      <c r="G79" s="18"/>
      <c r="H79" s="18"/>
      <c r="I79" s="21"/>
      <c r="J79" s="28"/>
      <c r="K79" s="28"/>
      <c r="L79" s="6"/>
    </row>
    <row r="80" spans="1:12" x14ac:dyDescent="0.45">
      <c r="A80" s="17">
        <v>76</v>
      </c>
      <c r="B80" s="17"/>
      <c r="C80" s="17"/>
      <c r="D80" s="17"/>
      <c r="E80" s="17"/>
      <c r="F80" s="20"/>
      <c r="G80" s="18"/>
      <c r="H80" s="18"/>
      <c r="I80" s="21"/>
      <c r="J80" s="28"/>
      <c r="K80" s="28"/>
      <c r="L80" s="6"/>
    </row>
    <row r="81" spans="1:12" x14ac:dyDescent="0.45">
      <c r="A81" s="17">
        <v>77</v>
      </c>
      <c r="B81" s="17"/>
      <c r="C81" s="17"/>
      <c r="D81" s="17"/>
      <c r="E81" s="17"/>
      <c r="F81" s="20"/>
      <c r="G81" s="18"/>
      <c r="H81" s="18"/>
      <c r="I81" s="21"/>
      <c r="J81" s="28"/>
      <c r="K81" s="28"/>
      <c r="L81" s="6"/>
    </row>
    <row r="82" spans="1:12" x14ac:dyDescent="0.45">
      <c r="A82" s="17">
        <v>78</v>
      </c>
      <c r="B82" s="17"/>
      <c r="C82" s="17"/>
      <c r="D82" s="17"/>
      <c r="E82" s="17"/>
      <c r="F82" s="20"/>
      <c r="G82" s="18"/>
      <c r="H82" s="18"/>
      <c r="I82" s="21"/>
      <c r="J82" s="28"/>
      <c r="K82" s="28"/>
      <c r="L82" s="6"/>
    </row>
    <row r="83" spans="1:12" x14ac:dyDescent="0.45">
      <c r="A83" s="17">
        <v>79</v>
      </c>
      <c r="B83" s="17"/>
      <c r="C83" s="17"/>
      <c r="D83" s="17"/>
      <c r="E83" s="17"/>
      <c r="F83" s="20"/>
      <c r="G83" s="18"/>
      <c r="H83" s="18"/>
      <c r="I83" s="21"/>
      <c r="J83" s="28"/>
      <c r="K83" s="28"/>
      <c r="L83" s="6"/>
    </row>
    <row r="84" spans="1:12" x14ac:dyDescent="0.45">
      <c r="A84" s="17">
        <v>80</v>
      </c>
      <c r="B84" s="17"/>
      <c r="C84" s="17"/>
      <c r="D84" s="17"/>
      <c r="E84" s="17"/>
      <c r="F84" s="20"/>
      <c r="G84" s="18"/>
      <c r="H84" s="18"/>
      <c r="I84" s="21"/>
      <c r="J84" s="28"/>
      <c r="K84" s="28"/>
      <c r="L84" s="6"/>
    </row>
    <row r="85" spans="1:12" x14ac:dyDescent="0.45">
      <c r="A85" s="17">
        <v>81</v>
      </c>
      <c r="B85" s="17"/>
      <c r="C85" s="17"/>
      <c r="D85" s="17"/>
      <c r="E85" s="17"/>
      <c r="F85" s="20"/>
      <c r="G85" s="18"/>
      <c r="H85" s="18"/>
      <c r="I85" s="21"/>
      <c r="J85" s="28"/>
      <c r="K85" s="28"/>
      <c r="L85" s="6"/>
    </row>
    <row r="86" spans="1:12" x14ac:dyDescent="0.45">
      <c r="A86" s="17">
        <v>82</v>
      </c>
      <c r="B86" s="17"/>
      <c r="C86" s="17"/>
      <c r="D86" s="17"/>
      <c r="E86" s="17"/>
      <c r="F86" s="20"/>
      <c r="G86" s="18"/>
      <c r="H86" s="18"/>
      <c r="I86" s="21"/>
      <c r="J86" s="28"/>
      <c r="K86" s="28"/>
      <c r="L86" s="6"/>
    </row>
    <row r="87" spans="1:12" x14ac:dyDescent="0.45">
      <c r="A87" s="17">
        <v>83</v>
      </c>
      <c r="B87" s="17"/>
      <c r="C87" s="17"/>
      <c r="D87" s="17"/>
      <c r="E87" s="17"/>
      <c r="F87" s="20"/>
      <c r="G87" s="18"/>
      <c r="H87" s="18"/>
      <c r="I87" s="21"/>
      <c r="J87" s="28"/>
      <c r="K87" s="28"/>
      <c r="L87" s="6"/>
    </row>
    <row r="88" spans="1:12" x14ac:dyDescent="0.45">
      <c r="A88" s="17">
        <v>84</v>
      </c>
      <c r="B88" s="17"/>
      <c r="C88" s="17"/>
      <c r="D88" s="17"/>
      <c r="E88" s="17"/>
      <c r="F88" s="20"/>
      <c r="G88" s="18"/>
      <c r="H88" s="18"/>
      <c r="I88" s="21"/>
      <c r="J88" s="28"/>
      <c r="K88" s="28"/>
      <c r="L88" s="6"/>
    </row>
    <row r="89" spans="1:12" x14ac:dyDescent="0.45">
      <c r="A89" s="17">
        <v>85</v>
      </c>
      <c r="B89" s="17"/>
      <c r="C89" s="17"/>
      <c r="D89" s="17"/>
      <c r="E89" s="17"/>
      <c r="F89" s="20"/>
      <c r="G89" s="18"/>
      <c r="H89" s="18"/>
      <c r="I89" s="21"/>
      <c r="J89" s="28"/>
      <c r="K89" s="28"/>
      <c r="L89" s="6"/>
    </row>
    <row r="90" spans="1:12" x14ac:dyDescent="0.45">
      <c r="A90" s="17">
        <v>86</v>
      </c>
      <c r="B90" s="17"/>
      <c r="C90" s="17"/>
      <c r="D90" s="17"/>
      <c r="E90" s="17"/>
      <c r="F90" s="20"/>
      <c r="G90" s="18"/>
      <c r="H90" s="18"/>
      <c r="I90" s="21"/>
      <c r="J90" s="28"/>
      <c r="K90" s="28"/>
      <c r="L90" s="6"/>
    </row>
    <row r="91" spans="1:12" x14ac:dyDescent="0.45">
      <c r="A91" s="17">
        <v>87</v>
      </c>
      <c r="B91" s="17"/>
      <c r="C91" s="17"/>
      <c r="D91" s="17"/>
      <c r="E91" s="17"/>
      <c r="F91" s="20"/>
      <c r="G91" s="18"/>
      <c r="H91" s="18"/>
      <c r="I91" s="21"/>
      <c r="J91" s="28"/>
      <c r="K91" s="28"/>
      <c r="L91" s="6"/>
    </row>
    <row r="92" spans="1:12" x14ac:dyDescent="0.45">
      <c r="A92" s="17">
        <v>88</v>
      </c>
      <c r="B92" s="17"/>
      <c r="C92" s="17"/>
      <c r="D92" s="17"/>
      <c r="E92" s="17"/>
      <c r="F92" s="20"/>
      <c r="G92" s="18"/>
      <c r="H92" s="18"/>
      <c r="I92" s="21"/>
      <c r="J92" s="28"/>
      <c r="K92" s="28"/>
      <c r="L92" s="6"/>
    </row>
    <row r="93" spans="1:12" x14ac:dyDescent="0.45">
      <c r="A93" s="17">
        <v>89</v>
      </c>
      <c r="B93" s="17"/>
      <c r="C93" s="17"/>
      <c r="D93" s="17"/>
      <c r="E93" s="17"/>
      <c r="F93" s="20"/>
      <c r="G93" s="18"/>
      <c r="H93" s="18"/>
      <c r="I93" s="21"/>
      <c r="J93" s="28"/>
      <c r="K93" s="28"/>
      <c r="L93" s="6"/>
    </row>
    <row r="94" spans="1:12" x14ac:dyDescent="0.45">
      <c r="A94" s="17">
        <v>90</v>
      </c>
      <c r="B94" s="17"/>
      <c r="C94" s="17"/>
      <c r="D94" s="17"/>
      <c r="E94" s="17"/>
      <c r="F94" s="20"/>
      <c r="G94" s="18"/>
      <c r="H94" s="18"/>
      <c r="I94" s="21"/>
      <c r="J94" s="28"/>
      <c r="K94" s="28"/>
      <c r="L94" s="6"/>
    </row>
    <row r="95" spans="1:12" x14ac:dyDescent="0.45">
      <c r="A95" s="17">
        <v>91</v>
      </c>
      <c r="B95" s="17"/>
      <c r="C95" s="17"/>
      <c r="D95" s="17"/>
      <c r="E95" s="17"/>
      <c r="F95" s="20"/>
      <c r="G95" s="18"/>
      <c r="H95" s="18"/>
      <c r="I95" s="21"/>
      <c r="J95" s="28"/>
      <c r="K95" s="28"/>
      <c r="L95" s="6"/>
    </row>
    <row r="96" spans="1:12" x14ac:dyDescent="0.45">
      <c r="A96" s="17">
        <v>92</v>
      </c>
      <c r="B96" s="17"/>
      <c r="C96" s="17"/>
      <c r="D96" s="17"/>
      <c r="E96" s="17"/>
      <c r="F96" s="20"/>
      <c r="G96" s="18"/>
      <c r="H96" s="18"/>
      <c r="I96" s="21"/>
      <c r="J96" s="28"/>
      <c r="K96" s="28"/>
      <c r="L96" s="6"/>
    </row>
    <row r="97" spans="1:12" x14ac:dyDescent="0.45">
      <c r="A97" s="17">
        <v>93</v>
      </c>
      <c r="B97" s="17"/>
      <c r="C97" s="17"/>
      <c r="D97" s="17"/>
      <c r="E97" s="17"/>
      <c r="F97" s="20"/>
      <c r="G97" s="18"/>
      <c r="H97" s="18"/>
      <c r="I97" s="21"/>
      <c r="J97" s="28"/>
      <c r="K97" s="28"/>
      <c r="L97" s="6"/>
    </row>
    <row r="98" spans="1:12" x14ac:dyDescent="0.45">
      <c r="A98" s="17">
        <v>94</v>
      </c>
      <c r="B98" s="17"/>
      <c r="C98" s="17"/>
      <c r="D98" s="17"/>
      <c r="E98" s="17"/>
      <c r="F98" s="20"/>
      <c r="G98" s="18"/>
      <c r="H98" s="18"/>
      <c r="I98" s="21"/>
      <c r="J98" s="28"/>
      <c r="K98" s="28"/>
      <c r="L98" s="6"/>
    </row>
    <row r="99" spans="1:12" x14ac:dyDescent="0.45">
      <c r="A99" s="17">
        <v>95</v>
      </c>
      <c r="B99" s="17"/>
      <c r="C99" s="17"/>
      <c r="D99" s="17"/>
      <c r="E99" s="17"/>
      <c r="F99" s="20"/>
      <c r="G99" s="18"/>
      <c r="H99" s="18"/>
      <c r="I99" s="21"/>
      <c r="J99" s="28"/>
      <c r="K99" s="28"/>
      <c r="L99" s="6"/>
    </row>
    <row r="100" spans="1:12" x14ac:dyDescent="0.45">
      <c r="A100" s="17">
        <v>96</v>
      </c>
      <c r="B100" s="17"/>
      <c r="C100" s="17"/>
      <c r="D100" s="17"/>
      <c r="E100" s="17"/>
      <c r="F100" s="20"/>
      <c r="G100" s="18"/>
      <c r="H100" s="18"/>
      <c r="I100" s="21"/>
      <c r="J100" s="28"/>
      <c r="K100" s="28"/>
      <c r="L100" s="6"/>
    </row>
    <row r="101" spans="1:12" x14ac:dyDescent="0.45">
      <c r="A101" s="17">
        <v>97</v>
      </c>
      <c r="B101" s="17"/>
      <c r="C101" s="17"/>
      <c r="D101" s="17"/>
      <c r="E101" s="17"/>
      <c r="F101" s="20"/>
      <c r="G101" s="18"/>
      <c r="H101" s="18"/>
      <c r="I101" s="21"/>
      <c r="J101" s="28"/>
      <c r="K101" s="28"/>
      <c r="L101" s="6"/>
    </row>
    <row r="102" spans="1:12" x14ac:dyDescent="0.45">
      <c r="A102" s="17">
        <v>98</v>
      </c>
      <c r="B102" s="17"/>
      <c r="C102" s="17"/>
      <c r="D102" s="17"/>
      <c r="E102" s="17"/>
      <c r="F102" s="20"/>
      <c r="G102" s="18"/>
      <c r="H102" s="18"/>
      <c r="I102" s="21"/>
      <c r="J102" s="28"/>
      <c r="K102" s="28"/>
      <c r="L102" s="6"/>
    </row>
    <row r="103" spans="1:12" x14ac:dyDescent="0.45">
      <c r="A103" s="17">
        <v>99</v>
      </c>
      <c r="B103" s="17"/>
      <c r="C103" s="17"/>
      <c r="D103" s="17"/>
      <c r="E103" s="17"/>
      <c r="F103" s="20"/>
      <c r="G103" s="18"/>
      <c r="H103" s="18"/>
      <c r="I103" s="21"/>
      <c r="J103" s="28"/>
      <c r="K103" s="28"/>
      <c r="L103" s="6"/>
    </row>
    <row r="104" spans="1:12" x14ac:dyDescent="0.45">
      <c r="A104" s="17">
        <v>100</v>
      </c>
      <c r="B104" s="17"/>
      <c r="C104" s="17"/>
      <c r="D104" s="17"/>
      <c r="E104" s="17"/>
      <c r="F104" s="20"/>
      <c r="G104" s="18"/>
      <c r="H104" s="18"/>
      <c r="I104" s="21"/>
      <c r="J104" s="28"/>
      <c r="K104" s="28"/>
      <c r="L104" s="6"/>
    </row>
    <row r="105" spans="1:12" x14ac:dyDescent="0.45">
      <c r="A105" s="17">
        <v>101</v>
      </c>
      <c r="B105" s="17"/>
      <c r="C105" s="17"/>
      <c r="D105" s="17"/>
      <c r="E105" s="17"/>
      <c r="F105" s="20"/>
      <c r="G105" s="18"/>
      <c r="H105" s="18"/>
      <c r="I105" s="21"/>
      <c r="J105" s="28"/>
      <c r="K105" s="28"/>
      <c r="L105" s="6"/>
    </row>
    <row r="106" spans="1:12" x14ac:dyDescent="0.45">
      <c r="A106" s="17">
        <v>102</v>
      </c>
      <c r="B106" s="17"/>
      <c r="C106" s="17"/>
      <c r="D106" s="17"/>
      <c r="E106" s="17"/>
      <c r="F106" s="20"/>
      <c r="G106" s="18"/>
      <c r="H106" s="18"/>
      <c r="I106" s="21"/>
      <c r="J106" s="28"/>
      <c r="K106" s="28"/>
      <c r="L106" s="6"/>
    </row>
    <row r="107" spans="1:12" x14ac:dyDescent="0.45">
      <c r="A107" s="17">
        <v>103</v>
      </c>
      <c r="B107" s="17"/>
      <c r="C107" s="17"/>
      <c r="D107" s="17"/>
      <c r="E107" s="17"/>
      <c r="F107" s="20"/>
      <c r="G107" s="18"/>
      <c r="H107" s="18"/>
      <c r="I107" s="21"/>
      <c r="J107" s="28"/>
      <c r="K107" s="28"/>
      <c r="L107" s="6"/>
    </row>
    <row r="108" spans="1:12" x14ac:dyDescent="0.45">
      <c r="A108" s="17">
        <v>104</v>
      </c>
      <c r="B108" s="17"/>
      <c r="C108" s="17"/>
      <c r="D108" s="17"/>
      <c r="E108" s="17"/>
      <c r="F108" s="20"/>
      <c r="G108" s="18"/>
      <c r="H108" s="18"/>
      <c r="I108" s="21"/>
      <c r="J108" s="28"/>
      <c r="K108" s="28"/>
      <c r="L108" s="6"/>
    </row>
    <row r="109" spans="1:12" x14ac:dyDescent="0.45">
      <c r="A109" s="17">
        <v>105</v>
      </c>
      <c r="B109" s="17"/>
      <c r="C109" s="17"/>
      <c r="D109" s="17"/>
      <c r="E109" s="17"/>
      <c r="F109" s="20"/>
      <c r="G109" s="18"/>
      <c r="H109" s="18"/>
      <c r="I109" s="21"/>
      <c r="J109" s="28"/>
      <c r="K109" s="28"/>
      <c r="L109" s="6"/>
    </row>
    <row r="110" spans="1:12" x14ac:dyDescent="0.45">
      <c r="A110" s="17">
        <v>106</v>
      </c>
      <c r="B110" s="17"/>
      <c r="C110" s="17"/>
      <c r="D110" s="17"/>
      <c r="E110" s="17"/>
      <c r="F110" s="20"/>
      <c r="G110" s="18"/>
      <c r="H110" s="18"/>
      <c r="I110" s="21"/>
      <c r="J110" s="28"/>
      <c r="K110" s="28"/>
      <c r="L110" s="6"/>
    </row>
    <row r="111" spans="1:12" x14ac:dyDescent="0.45">
      <c r="A111" s="17">
        <v>107</v>
      </c>
      <c r="B111" s="17"/>
      <c r="C111" s="17"/>
      <c r="D111" s="17"/>
      <c r="E111" s="17"/>
      <c r="F111" s="20"/>
      <c r="G111" s="18"/>
      <c r="H111" s="18"/>
      <c r="I111" s="21"/>
      <c r="J111" s="28"/>
      <c r="K111" s="28"/>
      <c r="L111" s="6"/>
    </row>
    <row r="112" spans="1:12" x14ac:dyDescent="0.45">
      <c r="A112" s="17">
        <v>108</v>
      </c>
      <c r="B112" s="17"/>
      <c r="C112" s="17"/>
      <c r="D112" s="17"/>
      <c r="E112" s="17"/>
      <c r="F112" s="20"/>
      <c r="G112" s="18"/>
      <c r="H112" s="18"/>
      <c r="I112" s="21"/>
      <c r="J112" s="28"/>
      <c r="K112" s="28"/>
      <c r="L112" s="6"/>
    </row>
    <row r="113" spans="1:12" x14ac:dyDescent="0.45">
      <c r="A113" s="17">
        <v>109</v>
      </c>
      <c r="B113" s="17"/>
      <c r="C113" s="17"/>
      <c r="D113" s="17"/>
      <c r="E113" s="17"/>
      <c r="F113" s="20"/>
      <c r="G113" s="18"/>
      <c r="H113" s="18"/>
      <c r="I113" s="21"/>
      <c r="J113" s="28"/>
      <c r="K113" s="28"/>
      <c r="L113" s="6"/>
    </row>
    <row r="114" spans="1:12" x14ac:dyDescent="0.45">
      <c r="A114" s="17">
        <v>110</v>
      </c>
      <c r="B114" s="17"/>
      <c r="C114" s="17"/>
      <c r="D114" s="17"/>
      <c r="E114" s="17"/>
      <c r="F114" s="20"/>
      <c r="G114" s="18"/>
      <c r="H114" s="18"/>
      <c r="I114" s="21"/>
      <c r="J114" s="28"/>
      <c r="K114" s="28"/>
      <c r="L114" s="6"/>
    </row>
  </sheetData>
  <sortState ref="B5:F26">
    <sortCondition ref="F5:F26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workbookViewId="0">
      <selection activeCell="E21" sqref="E21"/>
    </sheetView>
  </sheetViews>
  <sheetFormatPr defaultRowHeight="14.25" x14ac:dyDescent="0.45"/>
  <cols>
    <col min="1" max="1" width="5" customWidth="1"/>
    <col min="2" max="2" width="4.86328125" customWidth="1"/>
    <col min="3" max="3" width="11.73046875" customWidth="1"/>
    <col min="4" max="4" width="10.6640625" customWidth="1"/>
    <col min="5" max="5" width="20.3984375" customWidth="1"/>
    <col min="7" max="7" width="6.1328125" customWidth="1"/>
    <col min="8" max="8" width="6.86328125" customWidth="1"/>
    <col min="11" max="11" width="6.73046875" customWidth="1"/>
    <col min="12" max="12" width="23.73046875" customWidth="1"/>
  </cols>
  <sheetData>
    <row r="1" spans="1:23" ht="17.649999999999999" x14ac:dyDescent="0.5">
      <c r="B1" s="1" t="s">
        <v>140</v>
      </c>
      <c r="E1" t="s">
        <v>103</v>
      </c>
      <c r="F1" s="2"/>
      <c r="G1" s="3"/>
      <c r="H1" s="3"/>
      <c r="I1" s="4" t="s">
        <v>105</v>
      </c>
      <c r="J1" s="5"/>
      <c r="K1" s="5"/>
      <c r="M1" s="29" t="s">
        <v>70</v>
      </c>
      <c r="T1" s="29" t="s">
        <v>24</v>
      </c>
      <c r="U1" s="30"/>
      <c r="V1" s="29" t="s">
        <v>25</v>
      </c>
      <c r="W1" s="30"/>
    </row>
    <row r="2" spans="1:23" ht="15.4" x14ac:dyDescent="0.45">
      <c r="A2" s="6"/>
      <c r="B2" s="165" t="s">
        <v>147</v>
      </c>
      <c r="C2" s="165"/>
      <c r="E2" s="9" t="s">
        <v>57</v>
      </c>
      <c r="F2" s="82">
        <v>15</v>
      </c>
      <c r="H2" s="7"/>
      <c r="I2" s="81" t="s">
        <v>22</v>
      </c>
      <c r="J2" s="8"/>
      <c r="K2" s="8"/>
      <c r="L2" s="6"/>
      <c r="M2" s="29" t="s">
        <v>26</v>
      </c>
      <c r="Q2" s="31">
        <v>6</v>
      </c>
      <c r="T2" s="32" t="s">
        <v>27</v>
      </c>
      <c r="U2" s="33">
        <v>0.5</v>
      </c>
      <c r="V2" s="34">
        <f>Q6*0.5</f>
        <v>75</v>
      </c>
    </row>
    <row r="3" spans="1:23" ht="15.4" x14ac:dyDescent="0.45">
      <c r="A3" s="6"/>
      <c r="C3" s="9" t="s">
        <v>59</v>
      </c>
      <c r="D3" s="130">
        <v>0</v>
      </c>
      <c r="E3" s="9" t="s">
        <v>0</v>
      </c>
      <c r="F3" s="129"/>
      <c r="G3" s="7"/>
      <c r="H3" s="7"/>
      <c r="I3" s="10"/>
      <c r="J3" s="8"/>
      <c r="K3" s="8"/>
      <c r="L3" s="6"/>
      <c r="M3" s="29" t="s">
        <v>28</v>
      </c>
      <c r="Q3" s="35">
        <v>10</v>
      </c>
      <c r="T3" s="36" t="s">
        <v>29</v>
      </c>
      <c r="U3" s="37">
        <v>0.3</v>
      </c>
      <c r="V3" s="38">
        <f>Q6*0.3</f>
        <v>45</v>
      </c>
    </row>
    <row r="4" spans="1:23" x14ac:dyDescent="0.45">
      <c r="A4" s="6"/>
      <c r="B4" s="11" t="s">
        <v>1</v>
      </c>
      <c r="C4" s="11" t="s">
        <v>2</v>
      </c>
      <c r="D4" s="11" t="s">
        <v>3</v>
      </c>
      <c r="E4" s="12" t="s">
        <v>4</v>
      </c>
      <c r="F4" s="13" t="s">
        <v>5</v>
      </c>
      <c r="G4" s="12" t="s">
        <v>6</v>
      </c>
      <c r="H4" s="12" t="s">
        <v>7</v>
      </c>
      <c r="I4" s="14" t="s">
        <v>8</v>
      </c>
      <c r="J4" s="15" t="s">
        <v>9</v>
      </c>
      <c r="K4" s="15"/>
      <c r="L4" s="16"/>
      <c r="M4" s="29" t="s">
        <v>56</v>
      </c>
      <c r="Q4" s="39">
        <v>150</v>
      </c>
      <c r="T4" s="40" t="s">
        <v>30</v>
      </c>
      <c r="U4" s="41">
        <v>0.2</v>
      </c>
      <c r="V4" s="42">
        <f>Q6*0.2</f>
        <v>30</v>
      </c>
    </row>
    <row r="5" spans="1:23" x14ac:dyDescent="0.45">
      <c r="A5" s="17">
        <v>1</v>
      </c>
      <c r="B5" s="18"/>
      <c r="C5" s="19" t="s">
        <v>450</v>
      </c>
      <c r="D5" s="19" t="s">
        <v>570</v>
      </c>
      <c r="E5" s="19" t="s">
        <v>571</v>
      </c>
      <c r="F5" s="20">
        <v>17.094999999999999</v>
      </c>
      <c r="G5" s="18">
        <v>1</v>
      </c>
      <c r="H5" s="18" t="s">
        <v>568</v>
      </c>
      <c r="I5" s="21"/>
      <c r="J5" s="22" t="s">
        <v>10</v>
      </c>
      <c r="K5" s="23">
        <f>F5</f>
        <v>17.094999999999999</v>
      </c>
      <c r="L5" s="24" t="s">
        <v>11</v>
      </c>
      <c r="M5" s="29" t="s">
        <v>31</v>
      </c>
      <c r="Q5" s="35">
        <f>F3</f>
        <v>0</v>
      </c>
      <c r="T5" s="94"/>
      <c r="U5" s="95"/>
      <c r="V5" s="96"/>
    </row>
    <row r="6" spans="1:23" x14ac:dyDescent="0.45">
      <c r="A6" s="17">
        <v>2</v>
      </c>
      <c r="B6" s="18"/>
      <c r="C6" s="19" t="s">
        <v>439</v>
      </c>
      <c r="D6" s="19" t="s">
        <v>251</v>
      </c>
      <c r="E6" s="19" t="s">
        <v>567</v>
      </c>
      <c r="F6" s="20">
        <v>17.143999999999998</v>
      </c>
      <c r="G6" s="18"/>
      <c r="H6" s="18"/>
      <c r="I6" s="21"/>
      <c r="J6" s="22" t="s">
        <v>12</v>
      </c>
      <c r="K6" s="26">
        <f>K5+1</f>
        <v>18.094999999999999</v>
      </c>
      <c r="L6" s="24" t="s">
        <v>15</v>
      </c>
      <c r="M6" s="29" t="s">
        <v>33</v>
      </c>
      <c r="Q6" s="46">
        <f>SUM(Q4:Q5)</f>
        <v>150</v>
      </c>
      <c r="U6" s="47">
        <f>SUM(U2:U5)</f>
        <v>1</v>
      </c>
      <c r="V6" s="48">
        <f>SUM(V2:V5)</f>
        <v>150</v>
      </c>
    </row>
    <row r="7" spans="1:23" x14ac:dyDescent="0.45">
      <c r="A7" s="17">
        <v>3</v>
      </c>
      <c r="B7" s="18"/>
      <c r="C7" s="19" t="s">
        <v>279</v>
      </c>
      <c r="D7" s="19" t="s">
        <v>280</v>
      </c>
      <c r="E7" s="19" t="s">
        <v>281</v>
      </c>
      <c r="F7" s="20">
        <v>17.751999999999999</v>
      </c>
      <c r="G7" s="18"/>
      <c r="H7" s="18"/>
      <c r="I7" s="21"/>
      <c r="J7" s="22" t="s">
        <v>14</v>
      </c>
      <c r="K7" s="26">
        <f>K5+2</f>
        <v>19.094999999999999</v>
      </c>
      <c r="L7" s="24" t="s">
        <v>17</v>
      </c>
    </row>
    <row r="8" spans="1:23" x14ac:dyDescent="0.45">
      <c r="A8" s="17">
        <v>4</v>
      </c>
      <c r="B8" s="18"/>
      <c r="C8" s="19" t="s">
        <v>529</v>
      </c>
      <c r="D8" s="19" t="s">
        <v>527</v>
      </c>
      <c r="E8" s="19" t="s">
        <v>528</v>
      </c>
      <c r="F8" s="20">
        <v>19.616</v>
      </c>
      <c r="G8" s="18">
        <v>1</v>
      </c>
      <c r="H8" s="18" t="s">
        <v>562</v>
      </c>
      <c r="I8" s="21"/>
      <c r="J8" s="22"/>
      <c r="M8" s="49" t="s">
        <v>34</v>
      </c>
      <c r="N8" s="32"/>
      <c r="O8" s="32"/>
      <c r="P8" s="32"/>
      <c r="Q8" s="32"/>
      <c r="R8" s="32"/>
      <c r="S8" s="32"/>
      <c r="T8" s="32"/>
      <c r="U8" s="32"/>
    </row>
    <row r="9" spans="1:23" x14ac:dyDescent="0.45">
      <c r="A9" s="17">
        <v>5</v>
      </c>
      <c r="B9" s="18"/>
      <c r="C9" s="19" t="s">
        <v>209</v>
      </c>
      <c r="D9" s="19" t="s">
        <v>302</v>
      </c>
      <c r="E9" s="19" t="s">
        <v>211</v>
      </c>
      <c r="F9" s="20">
        <v>19.751000000000001</v>
      </c>
      <c r="G9" s="18"/>
      <c r="H9" s="18"/>
      <c r="I9" s="21"/>
      <c r="J9" s="28"/>
      <c r="K9" s="28"/>
      <c r="L9" s="6"/>
      <c r="M9" s="50" t="s">
        <v>35</v>
      </c>
      <c r="N9" s="151" t="s">
        <v>36</v>
      </c>
      <c r="O9" s="151" t="s">
        <v>37</v>
      </c>
      <c r="P9" s="151" t="s">
        <v>38</v>
      </c>
      <c r="Q9" s="151" t="s">
        <v>39</v>
      </c>
      <c r="R9" s="151" t="s">
        <v>40</v>
      </c>
      <c r="S9" s="151" t="s">
        <v>41</v>
      </c>
      <c r="T9" s="151" t="s">
        <v>98</v>
      </c>
      <c r="U9" s="151" t="s">
        <v>43</v>
      </c>
    </row>
    <row r="10" spans="1:23" x14ac:dyDescent="0.45">
      <c r="A10" s="17">
        <v>6</v>
      </c>
      <c r="B10" s="18"/>
      <c r="C10" s="19" t="s">
        <v>463</v>
      </c>
      <c r="D10" s="19" t="s">
        <v>461</v>
      </c>
      <c r="E10" s="19" t="s">
        <v>462</v>
      </c>
      <c r="F10" s="20">
        <v>19.797000000000001</v>
      </c>
      <c r="G10" s="18"/>
      <c r="H10" s="18"/>
      <c r="I10" s="21"/>
      <c r="J10" s="28"/>
      <c r="K10" s="28"/>
      <c r="L10" s="6"/>
      <c r="M10" s="49" t="s">
        <v>44</v>
      </c>
      <c r="N10" s="52">
        <f>V2</f>
        <v>75</v>
      </c>
      <c r="O10" s="97">
        <f>V2*0.6</f>
        <v>45</v>
      </c>
      <c r="P10" s="52">
        <f>V2*0.5</f>
        <v>37.5</v>
      </c>
      <c r="Q10" s="52">
        <f>V2*0.4</f>
        <v>30</v>
      </c>
      <c r="R10" s="52">
        <f>V2*0.3</f>
        <v>22.5</v>
      </c>
      <c r="S10" s="52">
        <f>V2*0.28</f>
        <v>21.000000000000004</v>
      </c>
      <c r="T10" s="52">
        <f>V2*0.27</f>
        <v>20.25</v>
      </c>
      <c r="U10" s="52">
        <f>V2*0.24</f>
        <v>18</v>
      </c>
    </row>
    <row r="11" spans="1:23" x14ac:dyDescent="0.45">
      <c r="A11" s="17">
        <v>7</v>
      </c>
      <c r="B11" s="18"/>
      <c r="C11" s="17" t="s">
        <v>260</v>
      </c>
      <c r="D11" s="17" t="s">
        <v>261</v>
      </c>
      <c r="E11" s="17" t="s">
        <v>262</v>
      </c>
      <c r="F11" s="20">
        <v>22.23</v>
      </c>
      <c r="G11" s="18"/>
      <c r="H11" s="18"/>
      <c r="I11" s="21"/>
      <c r="J11" s="28" t="s">
        <v>18</v>
      </c>
      <c r="K11" s="28"/>
      <c r="M11" s="49" t="s">
        <v>45</v>
      </c>
      <c r="N11" s="52"/>
      <c r="O11" s="52">
        <f>V2*0.4</f>
        <v>30</v>
      </c>
      <c r="P11" s="52">
        <f>V2*0.3</f>
        <v>22.5</v>
      </c>
      <c r="Q11" s="52">
        <f>V2*0.3</f>
        <v>22.5</v>
      </c>
      <c r="R11" s="52">
        <f>V2*0.25</f>
        <v>18.75</v>
      </c>
      <c r="S11" s="52">
        <f>V2*0.22</f>
        <v>16.5</v>
      </c>
      <c r="T11" s="52">
        <f>V2*0.2</f>
        <v>15</v>
      </c>
      <c r="U11" s="52">
        <f>V2*0.18</f>
        <v>13.5</v>
      </c>
    </row>
    <row r="12" spans="1:23" x14ac:dyDescent="0.45">
      <c r="A12" s="17">
        <v>8</v>
      </c>
      <c r="B12" s="18"/>
      <c r="C12" s="19"/>
      <c r="D12" s="19"/>
      <c r="E12" s="19"/>
      <c r="F12" s="20"/>
      <c r="G12" s="18"/>
      <c r="H12" s="18"/>
      <c r="I12" s="21"/>
      <c r="J12" s="28" t="s">
        <v>19</v>
      </c>
      <c r="K12" s="28"/>
      <c r="M12" s="49" t="s">
        <v>46</v>
      </c>
      <c r="N12" s="52"/>
      <c r="O12" s="52"/>
      <c r="P12" s="52">
        <f>V2*0.2</f>
        <v>15</v>
      </c>
      <c r="Q12" s="52">
        <f>V2*0.2</f>
        <v>15</v>
      </c>
      <c r="R12" s="52">
        <f>V2*0.2</f>
        <v>15</v>
      </c>
      <c r="S12" s="52">
        <f>V2*0.18</f>
        <v>13.5</v>
      </c>
      <c r="T12" s="52">
        <f>V2*0.16</f>
        <v>12</v>
      </c>
      <c r="U12" s="52">
        <f>V2*0.15</f>
        <v>11.25</v>
      </c>
    </row>
    <row r="13" spans="1:23" x14ac:dyDescent="0.45">
      <c r="A13" s="17">
        <v>9</v>
      </c>
      <c r="B13" s="18"/>
      <c r="C13" s="19"/>
      <c r="D13" s="19"/>
      <c r="E13" s="19"/>
      <c r="F13" s="20"/>
      <c r="G13" s="18"/>
      <c r="H13" s="18"/>
      <c r="I13" s="21"/>
      <c r="J13" s="28" t="s">
        <v>20</v>
      </c>
      <c r="K13" s="28"/>
      <c r="M13" s="49" t="s">
        <v>47</v>
      </c>
      <c r="N13" s="52"/>
      <c r="O13" s="52"/>
      <c r="P13" s="52"/>
      <c r="Q13" s="52">
        <f>V2*0.1</f>
        <v>7.5</v>
      </c>
      <c r="R13" s="52">
        <f>V2*0.15</f>
        <v>11.25</v>
      </c>
      <c r="S13" s="52">
        <f>V2*0.14</f>
        <v>10.500000000000002</v>
      </c>
      <c r="T13" s="52">
        <f>V2*0.12</f>
        <v>9</v>
      </c>
      <c r="U13" s="52">
        <f>V2*0.12</f>
        <v>9</v>
      </c>
    </row>
    <row r="14" spans="1:23" x14ac:dyDescent="0.45">
      <c r="A14" s="17">
        <v>10</v>
      </c>
      <c r="B14" s="18"/>
      <c r="C14" s="19"/>
      <c r="D14" s="19"/>
      <c r="E14" s="19"/>
      <c r="F14" s="20"/>
      <c r="G14" s="18"/>
      <c r="H14" s="18"/>
      <c r="I14" s="21"/>
      <c r="J14" s="28" t="s">
        <v>21</v>
      </c>
      <c r="K14" s="28"/>
      <c r="M14" s="49" t="s">
        <v>48</v>
      </c>
      <c r="N14" s="52"/>
      <c r="O14" s="52"/>
      <c r="P14" s="52"/>
      <c r="Q14" s="52"/>
      <c r="R14" s="52">
        <f>V2*0.1</f>
        <v>7.5</v>
      </c>
      <c r="S14" s="52">
        <f>V2*0.1</f>
        <v>7.5</v>
      </c>
      <c r="T14" s="52">
        <f>V2*0.1</f>
        <v>7.5</v>
      </c>
      <c r="U14" s="52">
        <f>V2*0.1</f>
        <v>7.5</v>
      </c>
    </row>
    <row r="15" spans="1:23" x14ac:dyDescent="0.45">
      <c r="A15" s="17">
        <v>11</v>
      </c>
      <c r="B15" s="18"/>
      <c r="C15" s="19"/>
      <c r="D15" s="19"/>
      <c r="E15" s="19"/>
      <c r="F15" s="20"/>
      <c r="G15" s="18"/>
      <c r="H15" s="18"/>
      <c r="I15" s="21"/>
      <c r="J15" s="28"/>
      <c r="K15" s="28"/>
      <c r="L15" s="6"/>
      <c r="M15" s="49" t="s">
        <v>49</v>
      </c>
      <c r="N15" s="52"/>
      <c r="O15" s="52"/>
      <c r="P15" s="52"/>
      <c r="Q15" s="52"/>
      <c r="R15" s="52"/>
      <c r="S15" s="52">
        <f>V2*0.08</f>
        <v>6</v>
      </c>
      <c r="T15" s="52">
        <f>V2*0.08</f>
        <v>6</v>
      </c>
      <c r="U15" s="52">
        <f>V2*0.08</f>
        <v>6</v>
      </c>
    </row>
    <row r="16" spans="1:23" x14ac:dyDescent="0.45">
      <c r="A16" s="17">
        <v>12</v>
      </c>
      <c r="B16" s="18"/>
      <c r="C16" s="19"/>
      <c r="D16" s="19"/>
      <c r="E16" s="19"/>
      <c r="F16" s="20"/>
      <c r="G16" s="18"/>
      <c r="H16" s="18"/>
      <c r="I16" s="21"/>
      <c r="J16" s="28"/>
      <c r="K16" s="28"/>
      <c r="L16" s="6"/>
      <c r="M16" s="49" t="s">
        <v>50</v>
      </c>
      <c r="N16" s="52"/>
      <c r="O16" s="52"/>
      <c r="P16" s="52"/>
      <c r="Q16" s="52"/>
      <c r="R16" s="52"/>
      <c r="S16" s="52"/>
      <c r="T16" s="52">
        <f>V2*0.07</f>
        <v>5.2500000000000009</v>
      </c>
      <c r="U16" s="52">
        <f>V2*0.07</f>
        <v>5.2500000000000009</v>
      </c>
    </row>
    <row r="17" spans="1:21" x14ac:dyDescent="0.45">
      <c r="A17" s="17">
        <v>13</v>
      </c>
      <c r="B17" s="18"/>
      <c r="C17" s="19"/>
      <c r="D17" s="19"/>
      <c r="E17" s="19"/>
      <c r="F17" s="20"/>
      <c r="G17" s="18"/>
      <c r="H17" s="18"/>
      <c r="I17" s="21"/>
      <c r="J17" s="28"/>
      <c r="K17" s="28"/>
      <c r="L17" s="6"/>
      <c r="M17" s="54" t="s">
        <v>51</v>
      </c>
      <c r="N17" s="55"/>
      <c r="O17" s="55"/>
      <c r="P17" s="55"/>
      <c r="Q17" s="55"/>
      <c r="R17" s="55"/>
      <c r="S17" s="55"/>
      <c r="T17" s="55"/>
      <c r="U17" s="55">
        <f>V2*0.06</f>
        <v>4.5</v>
      </c>
    </row>
    <row r="18" spans="1:21" x14ac:dyDescent="0.45">
      <c r="A18" s="17">
        <v>14</v>
      </c>
      <c r="B18" s="18"/>
      <c r="C18" s="19"/>
      <c r="D18" s="19"/>
      <c r="E18" s="19"/>
      <c r="F18" s="20"/>
      <c r="G18" s="18"/>
      <c r="H18" s="18"/>
      <c r="I18" s="21"/>
      <c r="J18" s="28"/>
      <c r="K18" s="28"/>
      <c r="L18" s="6"/>
      <c r="M18" s="56" t="s">
        <v>52</v>
      </c>
      <c r="N18" s="52">
        <f t="shared" ref="N18:U18" si="0">SUM(N10:N17)</f>
        <v>75</v>
      </c>
      <c r="O18" s="52">
        <f t="shared" si="0"/>
        <v>75</v>
      </c>
      <c r="P18" s="52">
        <f t="shared" si="0"/>
        <v>75</v>
      </c>
      <c r="Q18" s="52">
        <f t="shared" si="0"/>
        <v>75</v>
      </c>
      <c r="R18" s="52">
        <f t="shared" si="0"/>
        <v>75</v>
      </c>
      <c r="S18" s="52">
        <f t="shared" si="0"/>
        <v>75</v>
      </c>
      <c r="T18" s="52">
        <f t="shared" si="0"/>
        <v>75</v>
      </c>
      <c r="U18" s="52">
        <f t="shared" si="0"/>
        <v>75</v>
      </c>
    </row>
    <row r="19" spans="1:21" x14ac:dyDescent="0.45">
      <c r="A19" s="17">
        <v>15</v>
      </c>
      <c r="B19" s="18"/>
      <c r="C19" s="19"/>
      <c r="D19" s="19"/>
      <c r="E19" s="27"/>
      <c r="F19" s="20"/>
      <c r="G19" s="18"/>
      <c r="H19" s="18"/>
      <c r="I19" s="21"/>
      <c r="J19" s="28"/>
      <c r="K19" s="28"/>
      <c r="L19" s="6"/>
      <c r="M19" s="30"/>
      <c r="N19" s="30"/>
      <c r="O19" s="30"/>
      <c r="P19" s="30"/>
      <c r="Q19" s="30"/>
      <c r="R19" s="30"/>
      <c r="S19" s="30"/>
      <c r="T19" s="30"/>
      <c r="U19" s="30"/>
    </row>
    <row r="20" spans="1:21" x14ac:dyDescent="0.45">
      <c r="A20" s="17">
        <v>16</v>
      </c>
      <c r="B20" s="18"/>
      <c r="C20" s="19"/>
      <c r="D20" s="19"/>
      <c r="E20" s="19"/>
      <c r="F20" s="20"/>
      <c r="G20" s="18"/>
      <c r="H20" s="18"/>
      <c r="I20" s="21"/>
      <c r="J20" s="28"/>
      <c r="K20" s="28"/>
      <c r="L20" s="6"/>
      <c r="M20" s="30"/>
      <c r="N20" s="30"/>
      <c r="O20" s="30"/>
      <c r="P20" s="30"/>
      <c r="Q20" s="30"/>
      <c r="R20" s="30"/>
      <c r="S20" s="30"/>
      <c r="T20" s="30"/>
      <c r="U20" s="30"/>
    </row>
    <row r="21" spans="1:21" x14ac:dyDescent="0.45">
      <c r="A21" s="17">
        <v>17</v>
      </c>
      <c r="B21" s="18"/>
      <c r="C21" s="19"/>
      <c r="D21" s="19"/>
      <c r="E21" s="19"/>
      <c r="F21" s="20"/>
      <c r="G21" s="18"/>
      <c r="H21" s="18"/>
      <c r="I21" s="21"/>
      <c r="J21" s="28"/>
      <c r="K21" s="28"/>
      <c r="L21" s="6"/>
      <c r="M21" s="57" t="s">
        <v>53</v>
      </c>
      <c r="N21" s="36"/>
      <c r="O21" s="36"/>
      <c r="P21" s="36"/>
      <c r="Q21" s="36"/>
      <c r="R21" s="36"/>
      <c r="S21" s="36"/>
      <c r="T21" s="36"/>
      <c r="U21" s="36"/>
    </row>
    <row r="22" spans="1:21" x14ac:dyDescent="0.45">
      <c r="A22" s="17">
        <v>18</v>
      </c>
      <c r="B22" s="18"/>
      <c r="C22" s="19"/>
      <c r="D22" s="19"/>
      <c r="E22" s="19"/>
      <c r="F22" s="20"/>
      <c r="G22" s="18"/>
      <c r="H22" s="18"/>
      <c r="I22" s="21"/>
      <c r="J22" s="28"/>
      <c r="K22" s="28"/>
      <c r="L22" s="6"/>
      <c r="M22" s="58" t="s">
        <v>35</v>
      </c>
      <c r="N22" s="150" t="s">
        <v>36</v>
      </c>
      <c r="O22" s="150" t="s">
        <v>37</v>
      </c>
      <c r="P22" s="150" t="s">
        <v>38</v>
      </c>
      <c r="Q22" s="150" t="s">
        <v>39</v>
      </c>
      <c r="R22" s="150" t="s">
        <v>40</v>
      </c>
      <c r="S22" s="150" t="s">
        <v>41</v>
      </c>
      <c r="T22" s="150" t="s">
        <v>98</v>
      </c>
      <c r="U22" s="150" t="s">
        <v>43</v>
      </c>
    </row>
    <row r="23" spans="1:21" x14ac:dyDescent="0.45">
      <c r="A23" s="17">
        <v>19</v>
      </c>
      <c r="B23" s="18"/>
      <c r="C23" s="19"/>
      <c r="D23" s="19"/>
      <c r="E23" s="19"/>
      <c r="F23" s="20"/>
      <c r="G23" s="18"/>
      <c r="H23" s="18"/>
      <c r="I23" s="21"/>
      <c r="J23" s="28"/>
      <c r="K23" s="28"/>
      <c r="L23" s="6"/>
      <c r="M23" s="60" t="s">
        <v>44</v>
      </c>
      <c r="N23" s="61">
        <f>V3</f>
        <v>45</v>
      </c>
      <c r="O23" s="98">
        <f>V3*0.6</f>
        <v>27</v>
      </c>
      <c r="P23" s="61">
        <f>V3*0.5</f>
        <v>22.5</v>
      </c>
      <c r="Q23" s="61">
        <f>V3*0.4</f>
        <v>18</v>
      </c>
      <c r="R23" s="61">
        <f>V3*0.3</f>
        <v>13.5</v>
      </c>
      <c r="S23" s="61">
        <f>V3*0.28</f>
        <v>12.600000000000001</v>
      </c>
      <c r="T23" s="61">
        <f>V3*0.27</f>
        <v>12.15</v>
      </c>
      <c r="U23" s="61">
        <f>V3*0.24</f>
        <v>10.799999999999999</v>
      </c>
    </row>
    <row r="24" spans="1:21" x14ac:dyDescent="0.45">
      <c r="A24" s="17">
        <v>20</v>
      </c>
      <c r="B24" s="18"/>
      <c r="C24" s="19"/>
      <c r="D24" s="19"/>
      <c r="E24" s="19"/>
      <c r="F24" s="20"/>
      <c r="G24" s="18"/>
      <c r="H24" s="18"/>
      <c r="I24" s="21"/>
      <c r="J24" s="28"/>
      <c r="K24" s="28"/>
      <c r="L24" s="6"/>
      <c r="M24" s="60" t="s">
        <v>45</v>
      </c>
      <c r="N24" s="61"/>
      <c r="O24" s="61">
        <f>V3*0.4</f>
        <v>18</v>
      </c>
      <c r="P24" s="61">
        <f>V3*0.3</f>
        <v>13.5</v>
      </c>
      <c r="Q24" s="61">
        <f>V3*0.3</f>
        <v>13.5</v>
      </c>
      <c r="R24" s="61">
        <f>V3*0.25</f>
        <v>11.25</v>
      </c>
      <c r="S24" s="61">
        <f>V3*0.22</f>
        <v>9.9</v>
      </c>
      <c r="T24" s="61">
        <f>V3*0.2</f>
        <v>9</v>
      </c>
      <c r="U24" s="61">
        <f>V3*0.18</f>
        <v>8.1</v>
      </c>
    </row>
    <row r="25" spans="1:21" x14ac:dyDescent="0.45">
      <c r="A25" s="17">
        <v>21</v>
      </c>
      <c r="B25" s="18"/>
      <c r="C25" s="19"/>
      <c r="D25" s="19"/>
      <c r="E25" s="19"/>
      <c r="F25" s="20"/>
      <c r="G25" s="18"/>
      <c r="H25" s="18"/>
      <c r="I25" s="21"/>
      <c r="J25" s="28"/>
      <c r="K25" s="28"/>
      <c r="L25" s="6"/>
      <c r="M25" s="60" t="s">
        <v>46</v>
      </c>
      <c r="N25" s="61"/>
      <c r="O25" s="61"/>
      <c r="P25" s="61">
        <f>V3*0.2</f>
        <v>9</v>
      </c>
      <c r="Q25" s="61">
        <f>V3*0.2</f>
        <v>9</v>
      </c>
      <c r="R25" s="61">
        <f>V3*0.2</f>
        <v>9</v>
      </c>
      <c r="S25" s="61">
        <f>V3*0.18</f>
        <v>8.1</v>
      </c>
      <c r="T25" s="61">
        <f>V3*0.16</f>
        <v>7.2</v>
      </c>
      <c r="U25" s="61">
        <f>V3*0.15</f>
        <v>6.75</v>
      </c>
    </row>
    <row r="26" spans="1:21" x14ac:dyDescent="0.45">
      <c r="A26" s="17">
        <v>22</v>
      </c>
      <c r="B26" s="18"/>
      <c r="C26" s="19"/>
      <c r="D26" s="19"/>
      <c r="E26" s="19"/>
      <c r="F26" s="20"/>
      <c r="G26" s="18"/>
      <c r="H26" s="18"/>
      <c r="I26" s="21"/>
      <c r="J26" s="28"/>
      <c r="K26" s="28"/>
      <c r="L26" s="6"/>
      <c r="M26" s="60" t="s">
        <v>47</v>
      </c>
      <c r="N26" s="61"/>
      <c r="O26" s="61"/>
      <c r="P26" s="61"/>
      <c r="Q26" s="61">
        <f>V3*0.1</f>
        <v>4.5</v>
      </c>
      <c r="R26" s="61">
        <f>V3*0.15</f>
        <v>6.75</v>
      </c>
      <c r="S26" s="61">
        <f>V3*0.14</f>
        <v>6.3000000000000007</v>
      </c>
      <c r="T26" s="61">
        <f>V3*0.12</f>
        <v>5.3999999999999995</v>
      </c>
      <c r="U26" s="61">
        <f>V3*0.12</f>
        <v>5.3999999999999995</v>
      </c>
    </row>
    <row r="27" spans="1:21" x14ac:dyDescent="0.45">
      <c r="A27" s="17">
        <v>23</v>
      </c>
      <c r="B27" s="18"/>
      <c r="C27" s="19"/>
      <c r="D27" s="19"/>
      <c r="E27" s="19"/>
      <c r="F27" s="20"/>
      <c r="G27" s="18"/>
      <c r="H27" s="18"/>
      <c r="I27" s="21"/>
      <c r="J27" s="28"/>
      <c r="K27" s="28"/>
      <c r="L27" s="6"/>
      <c r="M27" s="60" t="s">
        <v>48</v>
      </c>
      <c r="N27" s="61"/>
      <c r="O27" s="61"/>
      <c r="P27" s="61"/>
      <c r="Q27" s="61"/>
      <c r="R27" s="61">
        <f>V3*0.1</f>
        <v>4.5</v>
      </c>
      <c r="S27" s="61">
        <f>V3*0.1</f>
        <v>4.5</v>
      </c>
      <c r="T27" s="61">
        <f>V3*0.1</f>
        <v>4.5</v>
      </c>
      <c r="U27" s="61">
        <f>V3*0.1</f>
        <v>4.5</v>
      </c>
    </row>
    <row r="28" spans="1:21" x14ac:dyDescent="0.45">
      <c r="A28" s="17">
        <v>24</v>
      </c>
      <c r="B28" s="18"/>
      <c r="C28" s="19"/>
      <c r="D28" s="19"/>
      <c r="E28" s="19"/>
      <c r="F28" s="20"/>
      <c r="G28" s="18"/>
      <c r="H28" s="18"/>
      <c r="I28" s="21"/>
      <c r="J28" s="28"/>
      <c r="K28" s="28"/>
      <c r="L28" s="6"/>
      <c r="M28" s="60" t="s">
        <v>49</v>
      </c>
      <c r="N28" s="61"/>
      <c r="O28" s="61"/>
      <c r="P28" s="61"/>
      <c r="Q28" s="61"/>
      <c r="R28" s="61"/>
      <c r="S28" s="61">
        <f>V3*0.08</f>
        <v>3.6</v>
      </c>
      <c r="T28" s="61">
        <f>V3*0.08</f>
        <v>3.6</v>
      </c>
      <c r="U28" s="61">
        <f>V3*0.08</f>
        <v>3.6</v>
      </c>
    </row>
    <row r="29" spans="1:21" x14ac:dyDescent="0.45">
      <c r="A29" s="17">
        <v>25</v>
      </c>
      <c r="B29" s="18"/>
      <c r="C29" s="19"/>
      <c r="D29" s="19"/>
      <c r="E29" s="19"/>
      <c r="F29" s="20"/>
      <c r="G29" s="18"/>
      <c r="H29" s="18"/>
      <c r="I29" s="21"/>
      <c r="J29" s="28"/>
      <c r="K29" s="28"/>
      <c r="L29" s="6"/>
      <c r="M29" s="60" t="s">
        <v>50</v>
      </c>
      <c r="N29" s="61"/>
      <c r="O29" s="61"/>
      <c r="P29" s="61"/>
      <c r="Q29" s="61"/>
      <c r="R29" s="61"/>
      <c r="S29" s="61"/>
      <c r="T29" s="61">
        <f>V3*0.07</f>
        <v>3.1500000000000004</v>
      </c>
      <c r="U29" s="61">
        <f>V3*0.07</f>
        <v>3.1500000000000004</v>
      </c>
    </row>
    <row r="30" spans="1:21" x14ac:dyDescent="0.45">
      <c r="A30" s="17">
        <v>26</v>
      </c>
      <c r="B30" s="18"/>
      <c r="C30" s="19"/>
      <c r="D30" s="19"/>
      <c r="E30" s="19"/>
      <c r="F30" s="20"/>
      <c r="G30" s="18"/>
      <c r="H30" s="18"/>
      <c r="I30" s="21"/>
      <c r="J30" s="28"/>
      <c r="K30" s="28"/>
      <c r="L30" s="6"/>
      <c r="M30" s="63" t="s">
        <v>51</v>
      </c>
      <c r="N30" s="64"/>
      <c r="O30" s="64"/>
      <c r="P30" s="64"/>
      <c r="Q30" s="64"/>
      <c r="R30" s="64"/>
      <c r="S30" s="64"/>
      <c r="T30" s="64"/>
      <c r="U30" s="64">
        <f>V3*0.06</f>
        <v>2.6999999999999997</v>
      </c>
    </row>
    <row r="31" spans="1:21" x14ac:dyDescent="0.45">
      <c r="A31" s="17">
        <v>27</v>
      </c>
      <c r="B31" s="18"/>
      <c r="C31" s="19"/>
      <c r="D31" s="19"/>
      <c r="E31" s="19"/>
      <c r="F31" s="20"/>
      <c r="G31" s="18"/>
      <c r="H31" s="18"/>
      <c r="I31" s="21"/>
      <c r="J31" s="28"/>
      <c r="K31" s="28"/>
      <c r="L31" s="6"/>
      <c r="M31" s="57" t="s">
        <v>52</v>
      </c>
      <c r="N31" s="61">
        <f t="shared" ref="N31:U31" si="1">SUM(N23:N30)</f>
        <v>45</v>
      </c>
      <c r="O31" s="61">
        <f t="shared" si="1"/>
        <v>45</v>
      </c>
      <c r="P31" s="61">
        <f t="shared" si="1"/>
        <v>45</v>
      </c>
      <c r="Q31" s="61">
        <f t="shared" si="1"/>
        <v>45</v>
      </c>
      <c r="R31" s="61">
        <f t="shared" si="1"/>
        <v>45</v>
      </c>
      <c r="S31" s="61">
        <f t="shared" si="1"/>
        <v>45.000000000000007</v>
      </c>
      <c r="T31" s="61">
        <f t="shared" si="1"/>
        <v>45</v>
      </c>
      <c r="U31" s="61">
        <f t="shared" si="1"/>
        <v>45</v>
      </c>
    </row>
    <row r="32" spans="1:21" x14ac:dyDescent="0.45">
      <c r="A32" s="17">
        <v>28</v>
      </c>
      <c r="B32" s="18"/>
      <c r="C32" s="19"/>
      <c r="D32" s="19"/>
      <c r="E32" s="19"/>
      <c r="F32" s="20"/>
      <c r="G32" s="18"/>
      <c r="H32" s="18"/>
      <c r="I32" s="21"/>
      <c r="J32" s="28"/>
      <c r="K32" s="28"/>
      <c r="L32" s="6"/>
      <c r="M32" s="30"/>
      <c r="N32" s="30"/>
      <c r="O32" s="30"/>
      <c r="P32" s="30"/>
      <c r="Q32" s="30"/>
      <c r="R32" s="30"/>
      <c r="S32" s="30"/>
      <c r="T32" s="30"/>
      <c r="U32" s="30"/>
    </row>
    <row r="33" spans="1:21" x14ac:dyDescent="0.45">
      <c r="A33" s="17">
        <v>29</v>
      </c>
      <c r="B33" s="18"/>
      <c r="C33" s="19"/>
      <c r="D33" s="19"/>
      <c r="E33" s="19"/>
      <c r="F33" s="20"/>
      <c r="G33" s="18"/>
      <c r="H33" s="18"/>
      <c r="I33" s="21"/>
      <c r="J33" s="28"/>
      <c r="K33" s="28"/>
      <c r="L33" s="6"/>
      <c r="M33" s="30"/>
      <c r="N33" s="30"/>
      <c r="O33" s="30"/>
      <c r="P33" s="30"/>
      <c r="Q33" s="30"/>
      <c r="R33" s="30"/>
      <c r="S33" s="30"/>
      <c r="T33" s="30"/>
      <c r="U33" s="30"/>
    </row>
    <row r="34" spans="1:21" x14ac:dyDescent="0.45">
      <c r="A34" s="17">
        <v>30</v>
      </c>
      <c r="B34" s="18"/>
      <c r="C34" s="19"/>
      <c r="D34" s="19"/>
      <c r="E34" s="19"/>
      <c r="F34" s="20"/>
      <c r="G34" s="18"/>
      <c r="H34" s="18"/>
      <c r="I34" s="21"/>
      <c r="J34" s="28"/>
      <c r="K34" s="28"/>
      <c r="L34" s="6"/>
      <c r="M34" s="65" t="s">
        <v>54</v>
      </c>
      <c r="N34" s="40"/>
      <c r="O34" s="40"/>
      <c r="P34" s="40"/>
      <c r="Q34" s="40"/>
      <c r="R34" s="40"/>
      <c r="S34" s="40"/>
      <c r="T34" s="40"/>
      <c r="U34" s="40"/>
    </row>
    <row r="35" spans="1:21" x14ac:dyDescent="0.45">
      <c r="A35" s="17">
        <v>31</v>
      </c>
      <c r="B35" s="18"/>
      <c r="C35" s="19"/>
      <c r="D35" s="19"/>
      <c r="E35" s="19"/>
      <c r="F35" s="20"/>
      <c r="G35" s="18"/>
      <c r="H35" s="18"/>
      <c r="I35" s="21"/>
      <c r="J35" s="28"/>
      <c r="K35" s="28"/>
      <c r="L35" s="6"/>
      <c r="M35" s="66" t="s">
        <v>35</v>
      </c>
      <c r="N35" s="67" t="s">
        <v>62</v>
      </c>
      <c r="O35" s="67" t="s">
        <v>63</v>
      </c>
      <c r="P35" s="67" t="s">
        <v>64</v>
      </c>
      <c r="Q35" s="67" t="s">
        <v>65</v>
      </c>
      <c r="R35" s="67" t="s">
        <v>66</v>
      </c>
      <c r="S35" s="67" t="s">
        <v>67</v>
      </c>
      <c r="T35" s="67" t="s">
        <v>68</v>
      </c>
      <c r="U35" s="67" t="s">
        <v>69</v>
      </c>
    </row>
    <row r="36" spans="1:21" x14ac:dyDescent="0.45">
      <c r="A36" s="17">
        <v>32</v>
      </c>
      <c r="B36" s="18"/>
      <c r="C36" s="19"/>
      <c r="D36" s="19"/>
      <c r="E36" s="19"/>
      <c r="F36" s="20"/>
      <c r="G36" s="18"/>
      <c r="H36" s="18"/>
      <c r="I36" s="21"/>
      <c r="J36" s="28"/>
      <c r="K36" s="28"/>
      <c r="L36" s="6"/>
      <c r="M36" s="68" t="s">
        <v>44</v>
      </c>
      <c r="N36" s="69">
        <f>V4</f>
        <v>30</v>
      </c>
      <c r="O36" s="99">
        <f>V4*0.6</f>
        <v>18</v>
      </c>
      <c r="P36" s="69">
        <f>V4*0.5</f>
        <v>15</v>
      </c>
      <c r="Q36" s="69">
        <f>V4*0.4</f>
        <v>12</v>
      </c>
      <c r="R36" s="69">
        <f>V4*0.3</f>
        <v>9</v>
      </c>
      <c r="S36" s="69">
        <f>V4*0.28</f>
        <v>8.4</v>
      </c>
      <c r="T36" s="69">
        <f>V4*0.27</f>
        <v>8.1000000000000014</v>
      </c>
      <c r="U36" s="69">
        <f>V4*0.24</f>
        <v>7.1999999999999993</v>
      </c>
    </row>
    <row r="37" spans="1:21" x14ac:dyDescent="0.45">
      <c r="A37" s="17">
        <v>33</v>
      </c>
      <c r="B37" s="18"/>
      <c r="C37" s="19"/>
      <c r="D37" s="19"/>
      <c r="E37" s="19"/>
      <c r="F37" s="20"/>
      <c r="G37" s="18"/>
      <c r="H37" s="18"/>
      <c r="I37" s="21"/>
      <c r="J37" s="28"/>
      <c r="K37" s="28"/>
      <c r="L37" s="6"/>
      <c r="M37" s="68" t="s">
        <v>45</v>
      </c>
      <c r="N37" s="69"/>
      <c r="O37" s="69">
        <f>V4*0.4</f>
        <v>12</v>
      </c>
      <c r="P37" s="69">
        <f>V4*0.3</f>
        <v>9</v>
      </c>
      <c r="Q37" s="69">
        <f>V4*0.3</f>
        <v>9</v>
      </c>
      <c r="R37" s="69">
        <f>V4*0.25</f>
        <v>7.5</v>
      </c>
      <c r="S37" s="69">
        <f>V4*0.22</f>
        <v>6.6</v>
      </c>
      <c r="T37" s="69">
        <f>V4*0.2</f>
        <v>6</v>
      </c>
      <c r="U37" s="69">
        <f>V4*0.18</f>
        <v>5.3999999999999995</v>
      </c>
    </row>
    <row r="38" spans="1:21" x14ac:dyDescent="0.45">
      <c r="A38" s="17">
        <v>34</v>
      </c>
      <c r="B38" s="18"/>
      <c r="C38" s="19"/>
      <c r="D38" s="19"/>
      <c r="E38" s="19"/>
      <c r="F38" s="20"/>
      <c r="G38" s="18"/>
      <c r="H38" s="18"/>
      <c r="I38" s="21"/>
      <c r="J38" s="28"/>
      <c r="K38" s="28"/>
      <c r="L38" s="6"/>
      <c r="M38" s="68" t="s">
        <v>46</v>
      </c>
      <c r="N38" s="69"/>
      <c r="O38" s="69"/>
      <c r="P38" s="69">
        <f>V4*0.2</f>
        <v>6</v>
      </c>
      <c r="Q38" s="69">
        <f>V4*0.2</f>
        <v>6</v>
      </c>
      <c r="R38" s="69">
        <f>V4*0.2</f>
        <v>6</v>
      </c>
      <c r="S38" s="69">
        <f>V4*0.18</f>
        <v>5.3999999999999995</v>
      </c>
      <c r="T38" s="69">
        <f>V4*0.16</f>
        <v>4.8</v>
      </c>
      <c r="U38" s="69">
        <f>V4*0.15</f>
        <v>4.5</v>
      </c>
    </row>
    <row r="39" spans="1:21" x14ac:dyDescent="0.45">
      <c r="A39" s="17">
        <v>35</v>
      </c>
      <c r="B39" s="18"/>
      <c r="C39" s="19"/>
      <c r="D39" s="19"/>
      <c r="E39" s="19"/>
      <c r="F39" s="20"/>
      <c r="G39" s="18"/>
      <c r="H39" s="18"/>
      <c r="I39" s="21"/>
      <c r="J39" s="28"/>
      <c r="K39" s="28"/>
      <c r="L39" s="6"/>
      <c r="M39" s="68" t="s">
        <v>47</v>
      </c>
      <c r="N39" s="69"/>
      <c r="O39" s="69"/>
      <c r="P39" s="69"/>
      <c r="Q39" s="69">
        <f>V4*0.1</f>
        <v>3</v>
      </c>
      <c r="R39" s="69">
        <f>V4*0.15</f>
        <v>4.5</v>
      </c>
      <c r="S39" s="69">
        <f>V4*0.14</f>
        <v>4.2</v>
      </c>
      <c r="T39" s="69">
        <f>V4*0.12</f>
        <v>3.5999999999999996</v>
      </c>
      <c r="U39" s="69">
        <f>V4*0.12</f>
        <v>3.5999999999999996</v>
      </c>
    </row>
    <row r="40" spans="1:21" x14ac:dyDescent="0.45">
      <c r="A40" s="17">
        <v>36</v>
      </c>
      <c r="B40" s="18"/>
      <c r="C40" s="19"/>
      <c r="D40" s="19"/>
      <c r="E40" s="19"/>
      <c r="F40" s="20"/>
      <c r="G40" s="18"/>
      <c r="H40" s="18"/>
      <c r="I40" s="21"/>
      <c r="J40" s="28"/>
      <c r="K40" s="28"/>
      <c r="L40" s="6"/>
      <c r="M40" s="68" t="s">
        <v>48</v>
      </c>
      <c r="N40" s="69"/>
      <c r="O40" s="69"/>
      <c r="P40" s="69"/>
      <c r="Q40" s="69"/>
      <c r="R40" s="69">
        <f>V4*0.1</f>
        <v>3</v>
      </c>
      <c r="S40" s="69">
        <f>V4*0.1</f>
        <v>3</v>
      </c>
      <c r="T40" s="69">
        <f>V4*0.1</f>
        <v>3</v>
      </c>
      <c r="U40" s="69">
        <f>V4*0.1</f>
        <v>3</v>
      </c>
    </row>
    <row r="41" spans="1:21" x14ac:dyDescent="0.45">
      <c r="A41" s="17">
        <v>37</v>
      </c>
      <c r="B41" s="18"/>
      <c r="C41" s="19"/>
      <c r="D41" s="19"/>
      <c r="E41" s="19"/>
      <c r="F41" s="20"/>
      <c r="G41" s="18"/>
      <c r="H41" s="18"/>
      <c r="I41" s="21"/>
      <c r="J41" s="28"/>
      <c r="K41" s="28"/>
      <c r="L41" s="6"/>
      <c r="M41" s="68" t="s">
        <v>49</v>
      </c>
      <c r="N41" s="69"/>
      <c r="O41" s="69"/>
      <c r="P41" s="69"/>
      <c r="Q41" s="69"/>
      <c r="R41" s="69"/>
      <c r="S41" s="69">
        <f>V4*0.08</f>
        <v>2.4</v>
      </c>
      <c r="T41" s="69">
        <f>V4*0.08</f>
        <v>2.4</v>
      </c>
      <c r="U41" s="69">
        <f>V4*0.08</f>
        <v>2.4</v>
      </c>
    </row>
    <row r="42" spans="1:21" x14ac:dyDescent="0.45">
      <c r="A42" s="17">
        <v>38</v>
      </c>
      <c r="B42" s="18"/>
      <c r="C42" s="19"/>
      <c r="D42" s="19"/>
      <c r="E42" s="19"/>
      <c r="F42" s="20"/>
      <c r="G42" s="18"/>
      <c r="H42" s="18"/>
      <c r="I42" s="21"/>
      <c r="J42" s="28"/>
      <c r="K42" s="28"/>
      <c r="L42" s="6"/>
      <c r="M42" s="68" t="s">
        <v>50</v>
      </c>
      <c r="N42" s="69"/>
      <c r="O42" s="69"/>
      <c r="P42" s="69"/>
      <c r="Q42" s="69"/>
      <c r="R42" s="69"/>
      <c r="S42" s="69"/>
      <c r="T42" s="69">
        <f>V4*0.07</f>
        <v>2.1</v>
      </c>
      <c r="U42" s="69">
        <f>V4*0.07</f>
        <v>2.1</v>
      </c>
    </row>
    <row r="43" spans="1:21" x14ac:dyDescent="0.45">
      <c r="A43" s="17">
        <v>39</v>
      </c>
      <c r="B43" s="18"/>
      <c r="C43" s="19"/>
      <c r="D43" s="19"/>
      <c r="E43" s="19"/>
      <c r="F43" s="20"/>
      <c r="G43" s="18"/>
      <c r="H43" s="18"/>
      <c r="I43" s="21"/>
      <c r="J43" s="28"/>
      <c r="K43" s="28"/>
      <c r="L43" s="6"/>
      <c r="M43" s="71" t="s">
        <v>51</v>
      </c>
      <c r="N43" s="72"/>
      <c r="O43" s="72"/>
      <c r="P43" s="72"/>
      <c r="Q43" s="72"/>
      <c r="R43" s="72"/>
      <c r="S43" s="72"/>
      <c r="T43" s="72"/>
      <c r="U43" s="72">
        <f>V4*0.06</f>
        <v>1.7999999999999998</v>
      </c>
    </row>
    <row r="44" spans="1:21" x14ac:dyDescent="0.45">
      <c r="A44" s="17">
        <v>40</v>
      </c>
      <c r="B44" s="18"/>
      <c r="C44" s="19"/>
      <c r="D44" s="19"/>
      <c r="E44" s="19"/>
      <c r="F44" s="20"/>
      <c r="G44" s="18"/>
      <c r="H44" s="18"/>
      <c r="I44" s="21"/>
      <c r="J44" s="28"/>
      <c r="K44" s="28"/>
      <c r="L44" s="6"/>
      <c r="M44" s="65" t="s">
        <v>52</v>
      </c>
      <c r="N44" s="69">
        <f t="shared" ref="N44:U44" si="2">SUM(N36:N43)</f>
        <v>30</v>
      </c>
      <c r="O44" s="69">
        <f t="shared" si="2"/>
        <v>30</v>
      </c>
      <c r="P44" s="69">
        <f t="shared" si="2"/>
        <v>30</v>
      </c>
      <c r="Q44" s="69">
        <f t="shared" si="2"/>
        <v>30</v>
      </c>
      <c r="R44" s="69">
        <f t="shared" si="2"/>
        <v>30</v>
      </c>
      <c r="S44" s="69">
        <f t="shared" si="2"/>
        <v>29.999999999999996</v>
      </c>
      <c r="T44" s="69">
        <f t="shared" si="2"/>
        <v>30</v>
      </c>
      <c r="U44" s="69">
        <f t="shared" si="2"/>
        <v>29.999999999999996</v>
      </c>
    </row>
    <row r="45" spans="1:21" x14ac:dyDescent="0.45">
      <c r="A45" s="17">
        <v>41</v>
      </c>
      <c r="B45" s="18"/>
      <c r="C45" s="19"/>
      <c r="D45" s="19"/>
      <c r="E45" s="19"/>
      <c r="F45" s="20"/>
      <c r="G45" s="18"/>
      <c r="H45" s="18"/>
      <c r="I45" s="21"/>
      <c r="J45" s="28"/>
      <c r="K45" s="28"/>
      <c r="L45" s="6"/>
    </row>
    <row r="46" spans="1:21" x14ac:dyDescent="0.45">
      <c r="A46" s="17">
        <v>42</v>
      </c>
      <c r="B46" s="18"/>
      <c r="C46" s="19"/>
      <c r="D46" s="19"/>
      <c r="E46" s="19"/>
      <c r="F46" s="20"/>
      <c r="G46" s="18"/>
      <c r="H46" s="18"/>
      <c r="I46" s="21"/>
      <c r="J46" s="28"/>
      <c r="K46" s="28"/>
      <c r="L46" s="6"/>
    </row>
    <row r="47" spans="1:21" x14ac:dyDescent="0.45">
      <c r="A47" s="17">
        <v>43</v>
      </c>
      <c r="B47" s="18"/>
      <c r="C47" s="19"/>
      <c r="D47" s="19"/>
      <c r="E47" s="19"/>
      <c r="F47" s="20"/>
      <c r="G47" s="18"/>
      <c r="H47" s="18"/>
      <c r="I47" s="21"/>
      <c r="J47" s="28"/>
      <c r="K47" s="28"/>
      <c r="L47" s="6"/>
    </row>
    <row r="48" spans="1:21" x14ac:dyDescent="0.45">
      <c r="A48" s="17">
        <v>44</v>
      </c>
      <c r="B48" s="18"/>
      <c r="C48" s="19"/>
      <c r="D48" s="19"/>
      <c r="E48" s="19"/>
      <c r="F48" s="20"/>
      <c r="G48" s="18"/>
      <c r="H48" s="18"/>
      <c r="I48" s="21"/>
      <c r="J48" s="28"/>
      <c r="K48" s="28"/>
      <c r="L48" s="6"/>
    </row>
    <row r="49" spans="1:12" x14ac:dyDescent="0.45">
      <c r="A49" s="17">
        <v>45</v>
      </c>
      <c r="B49" s="18"/>
      <c r="C49" s="19"/>
      <c r="D49" s="19"/>
      <c r="E49" s="19"/>
      <c r="F49" s="20"/>
      <c r="G49" s="18"/>
      <c r="H49" s="18"/>
      <c r="I49" s="21"/>
      <c r="J49" s="28"/>
      <c r="K49" s="28"/>
      <c r="L49" s="6"/>
    </row>
    <row r="50" spans="1:12" x14ac:dyDescent="0.45">
      <c r="A50" s="17">
        <v>46</v>
      </c>
      <c r="B50" s="18"/>
      <c r="C50" s="19"/>
      <c r="D50" s="19"/>
      <c r="E50" s="19"/>
      <c r="F50" s="20"/>
      <c r="G50" s="18"/>
      <c r="H50" s="18"/>
      <c r="I50" s="21"/>
      <c r="J50" s="28"/>
      <c r="K50" s="28"/>
      <c r="L50" s="6"/>
    </row>
    <row r="51" spans="1:12" x14ac:dyDescent="0.45">
      <c r="A51" s="17">
        <v>47</v>
      </c>
      <c r="B51" s="18"/>
      <c r="C51" s="19"/>
      <c r="D51" s="19"/>
      <c r="E51" s="19"/>
      <c r="F51" s="20"/>
      <c r="G51" s="18"/>
      <c r="H51" s="18"/>
      <c r="I51" s="21"/>
      <c r="J51" s="28"/>
      <c r="K51" s="28"/>
      <c r="L51" s="6"/>
    </row>
    <row r="52" spans="1:12" x14ac:dyDescent="0.45">
      <c r="A52" s="17">
        <v>48</v>
      </c>
      <c r="B52" s="18"/>
      <c r="C52" s="19"/>
      <c r="D52" s="19"/>
      <c r="E52" s="19"/>
      <c r="F52" s="20"/>
      <c r="G52" s="18"/>
      <c r="H52" s="18"/>
      <c r="I52" s="21"/>
      <c r="J52" s="28"/>
      <c r="K52" s="28"/>
      <c r="L52" s="6"/>
    </row>
    <row r="53" spans="1:12" x14ac:dyDescent="0.45">
      <c r="A53" s="17">
        <v>49</v>
      </c>
      <c r="B53" s="18"/>
      <c r="C53" s="19"/>
      <c r="D53" s="19"/>
      <c r="E53" s="19"/>
      <c r="F53" s="20"/>
      <c r="G53" s="18"/>
      <c r="H53" s="18"/>
      <c r="I53" s="21"/>
      <c r="J53" s="28"/>
      <c r="K53" s="28"/>
      <c r="L53" s="6"/>
    </row>
    <row r="54" spans="1:12" x14ac:dyDescent="0.45">
      <c r="A54" s="17">
        <v>50</v>
      </c>
      <c r="B54" s="18"/>
      <c r="C54" s="19"/>
      <c r="D54" s="19"/>
      <c r="E54" s="19"/>
      <c r="F54" s="20"/>
      <c r="G54" s="18"/>
      <c r="H54" s="18"/>
      <c r="I54" s="21"/>
      <c r="J54" s="28"/>
      <c r="K54" s="28"/>
      <c r="L54" s="6"/>
    </row>
    <row r="55" spans="1:12" x14ac:dyDescent="0.45">
      <c r="A55" s="17">
        <v>51</v>
      </c>
      <c r="B55" s="18"/>
      <c r="C55" s="19"/>
      <c r="D55" s="19"/>
      <c r="E55" s="19"/>
      <c r="F55" s="20"/>
      <c r="G55" s="18"/>
      <c r="H55" s="18"/>
      <c r="I55" s="21"/>
      <c r="J55" s="28"/>
      <c r="K55" s="28"/>
      <c r="L55" s="6"/>
    </row>
    <row r="56" spans="1:12" x14ac:dyDescent="0.45">
      <c r="A56" s="17">
        <v>52</v>
      </c>
      <c r="B56" s="17"/>
      <c r="C56" s="17"/>
      <c r="D56" s="17"/>
      <c r="E56" s="17"/>
      <c r="F56" s="20"/>
      <c r="G56" s="18"/>
      <c r="H56" s="18"/>
      <c r="I56" s="21"/>
      <c r="J56" s="28"/>
      <c r="K56" s="28"/>
      <c r="L56" s="6"/>
    </row>
    <row r="57" spans="1:12" x14ac:dyDescent="0.45">
      <c r="A57" s="17">
        <v>53</v>
      </c>
      <c r="B57" s="17"/>
      <c r="C57" s="17"/>
      <c r="D57" s="17"/>
      <c r="E57" s="17"/>
      <c r="F57" s="20"/>
      <c r="G57" s="18"/>
      <c r="H57" s="18"/>
      <c r="I57" s="21"/>
      <c r="J57" s="28"/>
      <c r="K57" s="28"/>
      <c r="L57" s="6"/>
    </row>
    <row r="58" spans="1:12" x14ac:dyDescent="0.45">
      <c r="A58" s="17">
        <v>54</v>
      </c>
      <c r="B58" s="17"/>
      <c r="C58" s="17"/>
      <c r="D58" s="17"/>
      <c r="E58" s="17"/>
      <c r="F58" s="20"/>
      <c r="G58" s="18"/>
      <c r="H58" s="18"/>
      <c r="I58" s="21"/>
      <c r="J58" s="28"/>
      <c r="K58" s="28"/>
      <c r="L58" s="6"/>
    </row>
    <row r="59" spans="1:12" x14ac:dyDescent="0.45">
      <c r="A59" s="17">
        <v>55</v>
      </c>
      <c r="B59" s="17"/>
      <c r="C59" s="17"/>
      <c r="D59" s="17"/>
      <c r="E59" s="17"/>
      <c r="F59" s="20"/>
      <c r="G59" s="18"/>
      <c r="H59" s="18"/>
      <c r="I59" s="21"/>
      <c r="J59" s="28"/>
      <c r="K59" s="28"/>
      <c r="L59" s="6"/>
    </row>
    <row r="60" spans="1:12" x14ac:dyDescent="0.45">
      <c r="A60" s="17">
        <v>56</v>
      </c>
      <c r="B60" s="17"/>
      <c r="C60" s="17"/>
      <c r="D60" s="17"/>
      <c r="E60" s="17"/>
      <c r="F60" s="20"/>
      <c r="G60" s="18"/>
      <c r="H60" s="18"/>
      <c r="I60" s="21"/>
      <c r="J60" s="28"/>
      <c r="K60" s="28"/>
      <c r="L60" s="6"/>
    </row>
    <row r="61" spans="1:12" x14ac:dyDescent="0.45">
      <c r="A61" s="17">
        <v>57</v>
      </c>
      <c r="B61" s="17"/>
      <c r="C61" s="17"/>
      <c r="D61" s="17"/>
      <c r="E61" s="17"/>
      <c r="F61" s="20"/>
      <c r="G61" s="18"/>
      <c r="H61" s="18"/>
      <c r="I61" s="21"/>
      <c r="J61" s="28"/>
      <c r="K61" s="28"/>
      <c r="L61" s="6"/>
    </row>
    <row r="62" spans="1:12" x14ac:dyDescent="0.45">
      <c r="A62" s="17">
        <v>58</v>
      </c>
      <c r="B62" s="17"/>
      <c r="C62" s="17"/>
      <c r="D62" s="17"/>
      <c r="E62" s="17"/>
      <c r="F62" s="20"/>
      <c r="G62" s="18"/>
      <c r="H62" s="18"/>
      <c r="I62" s="21"/>
      <c r="J62" s="28"/>
      <c r="K62" s="28"/>
      <c r="L62" s="6"/>
    </row>
    <row r="63" spans="1:12" x14ac:dyDescent="0.45">
      <c r="A63" s="17">
        <v>59</v>
      </c>
      <c r="B63" s="17"/>
      <c r="C63" s="17"/>
      <c r="D63" s="17"/>
      <c r="E63" s="17"/>
      <c r="F63" s="20"/>
      <c r="G63" s="18"/>
      <c r="H63" s="18"/>
      <c r="I63" s="21"/>
      <c r="J63" s="28"/>
      <c r="K63" s="28"/>
      <c r="L63" s="6"/>
    </row>
    <row r="64" spans="1:12" x14ac:dyDescent="0.45">
      <c r="A64" s="17">
        <v>60</v>
      </c>
      <c r="B64" s="17"/>
      <c r="C64" s="17"/>
      <c r="D64" s="17"/>
      <c r="E64" s="17"/>
      <c r="F64" s="20"/>
      <c r="G64" s="18"/>
      <c r="H64" s="18"/>
      <c r="I64" s="21"/>
      <c r="J64" s="28"/>
      <c r="K64" s="28"/>
      <c r="L64" s="6"/>
    </row>
    <row r="65" spans="1:12" x14ac:dyDescent="0.45">
      <c r="A65" s="17">
        <v>61</v>
      </c>
      <c r="B65" s="17"/>
      <c r="C65" s="17"/>
      <c r="D65" s="17"/>
      <c r="E65" s="17"/>
      <c r="F65" s="20"/>
      <c r="G65" s="18"/>
      <c r="H65" s="18"/>
      <c r="I65" s="21"/>
      <c r="J65" s="28"/>
      <c r="K65" s="28"/>
      <c r="L65" s="6"/>
    </row>
    <row r="66" spans="1:12" x14ac:dyDescent="0.45">
      <c r="A66" s="17">
        <v>62</v>
      </c>
      <c r="B66" s="17"/>
      <c r="C66" s="17"/>
      <c r="D66" s="17"/>
      <c r="E66" s="17"/>
      <c r="F66" s="20"/>
      <c r="G66" s="18"/>
      <c r="H66" s="18"/>
      <c r="I66" s="21"/>
      <c r="J66" s="28"/>
      <c r="K66" s="28"/>
      <c r="L66" s="6"/>
    </row>
    <row r="67" spans="1:12" x14ac:dyDescent="0.45">
      <c r="A67" s="17">
        <v>63</v>
      </c>
      <c r="B67" s="17"/>
      <c r="C67" s="17"/>
      <c r="D67" s="17"/>
      <c r="E67" s="17"/>
      <c r="F67" s="20"/>
      <c r="G67" s="18"/>
      <c r="H67" s="18"/>
      <c r="I67" s="21"/>
      <c r="J67" s="28"/>
      <c r="K67" s="28"/>
      <c r="L67" s="6"/>
    </row>
    <row r="68" spans="1:12" x14ac:dyDescent="0.45">
      <c r="A68" s="17">
        <v>64</v>
      </c>
      <c r="B68" s="17"/>
      <c r="C68" s="17"/>
      <c r="D68" s="17"/>
      <c r="E68" s="17"/>
      <c r="F68" s="20"/>
      <c r="G68" s="18"/>
      <c r="H68" s="18"/>
      <c r="I68" s="21"/>
      <c r="J68" s="28"/>
      <c r="K68" s="28"/>
      <c r="L68" s="6"/>
    </row>
    <row r="69" spans="1:12" x14ac:dyDescent="0.45">
      <c r="A69" s="17">
        <v>65</v>
      </c>
      <c r="B69" s="17"/>
      <c r="C69" s="17"/>
      <c r="D69" s="17"/>
      <c r="E69" s="17"/>
      <c r="F69" s="20"/>
      <c r="G69" s="18"/>
      <c r="H69" s="18"/>
      <c r="I69" s="21"/>
      <c r="J69" s="28"/>
      <c r="K69" s="28"/>
      <c r="L69" s="6"/>
    </row>
    <row r="70" spans="1:12" x14ac:dyDescent="0.45">
      <c r="A70" s="17">
        <v>66</v>
      </c>
      <c r="B70" s="17"/>
      <c r="C70" s="17"/>
      <c r="D70" s="17"/>
      <c r="E70" s="17"/>
      <c r="F70" s="20"/>
      <c r="G70" s="18"/>
      <c r="H70" s="18"/>
      <c r="I70" s="21"/>
      <c r="J70" s="28"/>
      <c r="K70" s="28"/>
      <c r="L70" s="6"/>
    </row>
    <row r="71" spans="1:12" x14ac:dyDescent="0.45">
      <c r="A71" s="17">
        <v>67</v>
      </c>
      <c r="B71" s="17"/>
      <c r="C71" s="17"/>
      <c r="D71" s="17"/>
      <c r="E71" s="17"/>
      <c r="F71" s="20"/>
      <c r="G71" s="18"/>
      <c r="H71" s="18"/>
      <c r="I71" s="21"/>
      <c r="J71" s="28"/>
      <c r="K71" s="28"/>
      <c r="L71" s="6"/>
    </row>
    <row r="72" spans="1:12" x14ac:dyDescent="0.45">
      <c r="A72" s="17">
        <v>68</v>
      </c>
      <c r="B72" s="17"/>
      <c r="C72" s="17"/>
      <c r="D72" s="17"/>
      <c r="E72" s="17"/>
      <c r="F72" s="20"/>
      <c r="G72" s="18"/>
      <c r="H72" s="18"/>
      <c r="I72" s="21"/>
      <c r="J72" s="28"/>
      <c r="K72" s="28"/>
      <c r="L72" s="6"/>
    </row>
    <row r="73" spans="1:12" x14ac:dyDescent="0.45">
      <c r="A73" s="17">
        <v>69</v>
      </c>
      <c r="B73" s="17"/>
      <c r="C73" s="17"/>
      <c r="D73" s="17"/>
      <c r="E73" s="17"/>
      <c r="F73" s="20"/>
      <c r="G73" s="18"/>
      <c r="H73" s="18"/>
      <c r="I73" s="21"/>
      <c r="J73" s="28"/>
      <c r="K73" s="28"/>
      <c r="L73" s="6"/>
    </row>
    <row r="74" spans="1:12" x14ac:dyDescent="0.45">
      <c r="A74" s="17">
        <v>70</v>
      </c>
      <c r="B74" s="17"/>
      <c r="C74" s="17"/>
      <c r="D74" s="17"/>
      <c r="E74" s="17"/>
      <c r="F74" s="20"/>
      <c r="G74" s="18"/>
      <c r="H74" s="18"/>
      <c r="I74" s="21"/>
      <c r="J74" s="28"/>
      <c r="K74" s="28"/>
      <c r="L74" s="6"/>
    </row>
    <row r="75" spans="1:12" x14ac:dyDescent="0.45">
      <c r="A75" s="17">
        <v>71</v>
      </c>
      <c r="B75" s="17"/>
      <c r="C75" s="17"/>
      <c r="D75" s="17"/>
      <c r="E75" s="17"/>
      <c r="F75" s="20"/>
      <c r="G75" s="18"/>
      <c r="H75" s="18"/>
      <c r="I75" s="21"/>
      <c r="J75" s="28"/>
      <c r="K75" s="28"/>
      <c r="L75" s="6"/>
    </row>
    <row r="76" spans="1:12" x14ac:dyDescent="0.45">
      <c r="A76" s="17">
        <v>72</v>
      </c>
      <c r="B76" s="17"/>
      <c r="C76" s="17"/>
      <c r="D76" s="17"/>
      <c r="E76" s="17"/>
      <c r="F76" s="20"/>
      <c r="G76" s="18"/>
      <c r="H76" s="18"/>
      <c r="I76" s="21"/>
      <c r="J76" s="28"/>
      <c r="K76" s="28"/>
      <c r="L76" s="6"/>
    </row>
    <row r="77" spans="1:12" x14ac:dyDescent="0.45">
      <c r="A77" s="17">
        <v>73</v>
      </c>
      <c r="B77" s="17"/>
      <c r="C77" s="17"/>
      <c r="D77" s="17"/>
      <c r="E77" s="17"/>
      <c r="F77" s="20"/>
      <c r="G77" s="18"/>
      <c r="H77" s="18"/>
      <c r="I77" s="21"/>
      <c r="J77" s="28"/>
      <c r="K77" s="28"/>
      <c r="L77" s="6"/>
    </row>
    <row r="78" spans="1:12" x14ac:dyDescent="0.45">
      <c r="A78" s="17">
        <v>74</v>
      </c>
      <c r="B78" s="17"/>
      <c r="C78" s="17"/>
      <c r="D78" s="17"/>
      <c r="E78" s="17"/>
      <c r="F78" s="20"/>
      <c r="G78" s="18"/>
      <c r="H78" s="18"/>
      <c r="I78" s="21"/>
      <c r="J78" s="28"/>
      <c r="K78" s="28"/>
      <c r="L78" s="6"/>
    </row>
    <row r="79" spans="1:12" x14ac:dyDescent="0.45">
      <c r="A79" s="17">
        <v>75</v>
      </c>
      <c r="B79" s="17"/>
      <c r="C79" s="17"/>
      <c r="D79" s="17"/>
      <c r="E79" s="17"/>
      <c r="F79" s="20"/>
      <c r="G79" s="18"/>
      <c r="H79" s="18"/>
      <c r="I79" s="21"/>
      <c r="J79" s="28"/>
      <c r="K79" s="28"/>
      <c r="L79" s="6"/>
    </row>
    <row r="80" spans="1:12" x14ac:dyDescent="0.45">
      <c r="A80" s="17">
        <v>76</v>
      </c>
      <c r="B80" s="17"/>
      <c r="C80" s="17"/>
      <c r="D80" s="17"/>
      <c r="E80" s="17"/>
      <c r="F80" s="20"/>
      <c r="G80" s="18"/>
      <c r="H80" s="18"/>
      <c r="I80" s="21"/>
      <c r="J80" s="28"/>
      <c r="K80" s="28"/>
      <c r="L80" s="6"/>
    </row>
    <row r="81" spans="1:12" x14ac:dyDescent="0.45">
      <c r="A81" s="17">
        <v>77</v>
      </c>
      <c r="B81" s="17"/>
      <c r="C81" s="17"/>
      <c r="D81" s="17"/>
      <c r="E81" s="17"/>
      <c r="F81" s="20"/>
      <c r="G81" s="18"/>
      <c r="H81" s="18"/>
      <c r="I81" s="21"/>
      <c r="J81" s="28"/>
      <c r="K81" s="28"/>
      <c r="L81" s="6"/>
    </row>
    <row r="82" spans="1:12" x14ac:dyDescent="0.45">
      <c r="A82" s="17">
        <v>78</v>
      </c>
      <c r="B82" s="17"/>
      <c r="C82" s="17"/>
      <c r="D82" s="17"/>
      <c r="E82" s="17"/>
      <c r="F82" s="20"/>
      <c r="G82" s="18"/>
      <c r="H82" s="18"/>
      <c r="I82" s="21"/>
      <c r="J82" s="28"/>
      <c r="K82" s="28"/>
      <c r="L82" s="6"/>
    </row>
    <row r="83" spans="1:12" x14ac:dyDescent="0.45">
      <c r="A83" s="17">
        <v>79</v>
      </c>
      <c r="B83" s="17"/>
      <c r="C83" s="17"/>
      <c r="D83" s="17"/>
      <c r="E83" s="17"/>
      <c r="F83" s="20"/>
      <c r="G83" s="18"/>
      <c r="H83" s="18"/>
      <c r="I83" s="21"/>
      <c r="J83" s="28"/>
      <c r="K83" s="28"/>
      <c r="L83" s="6"/>
    </row>
    <row r="84" spans="1:12" x14ac:dyDescent="0.45">
      <c r="A84" s="17">
        <v>80</v>
      </c>
      <c r="B84" s="17"/>
      <c r="C84" s="17"/>
      <c r="D84" s="17"/>
      <c r="E84" s="17"/>
      <c r="F84" s="20"/>
      <c r="G84" s="18"/>
      <c r="H84" s="18"/>
      <c r="I84" s="21"/>
      <c r="J84" s="28"/>
      <c r="K84" s="28"/>
      <c r="L84" s="6"/>
    </row>
    <row r="85" spans="1:12" x14ac:dyDescent="0.45">
      <c r="A85" s="17">
        <v>81</v>
      </c>
      <c r="B85" s="17"/>
      <c r="C85" s="17"/>
      <c r="D85" s="17"/>
      <c r="E85" s="17"/>
      <c r="F85" s="20"/>
      <c r="G85" s="18"/>
      <c r="H85" s="18"/>
      <c r="I85" s="21"/>
      <c r="J85" s="28"/>
      <c r="K85" s="28"/>
      <c r="L85" s="6"/>
    </row>
    <row r="86" spans="1:12" x14ac:dyDescent="0.45">
      <c r="A86" s="17">
        <v>82</v>
      </c>
      <c r="B86" s="17"/>
      <c r="C86" s="17"/>
      <c r="D86" s="17"/>
      <c r="E86" s="17"/>
      <c r="F86" s="20"/>
      <c r="G86" s="18"/>
      <c r="H86" s="18"/>
      <c r="I86" s="21"/>
      <c r="J86" s="28"/>
      <c r="K86" s="28"/>
      <c r="L86" s="6"/>
    </row>
    <row r="87" spans="1:12" x14ac:dyDescent="0.45">
      <c r="A87" s="17">
        <v>83</v>
      </c>
      <c r="B87" s="17"/>
      <c r="C87" s="17"/>
      <c r="D87" s="17"/>
      <c r="E87" s="17"/>
      <c r="F87" s="20"/>
      <c r="G87" s="18"/>
      <c r="H87" s="18"/>
      <c r="I87" s="21"/>
      <c r="J87" s="28"/>
      <c r="K87" s="28"/>
      <c r="L87" s="6"/>
    </row>
    <row r="88" spans="1:12" x14ac:dyDescent="0.45">
      <c r="A88" s="17">
        <v>84</v>
      </c>
      <c r="B88" s="17"/>
      <c r="C88" s="17"/>
      <c r="D88" s="17"/>
      <c r="E88" s="17"/>
      <c r="F88" s="20"/>
      <c r="G88" s="18"/>
      <c r="H88" s="18"/>
      <c r="I88" s="21"/>
      <c r="J88" s="28"/>
      <c r="K88" s="28"/>
      <c r="L88" s="6"/>
    </row>
    <row r="89" spans="1:12" x14ac:dyDescent="0.45">
      <c r="A89" s="17">
        <v>85</v>
      </c>
      <c r="B89" s="17"/>
      <c r="C89" s="17"/>
      <c r="D89" s="17"/>
      <c r="E89" s="17"/>
      <c r="F89" s="20"/>
      <c r="G89" s="18"/>
      <c r="H89" s="18"/>
      <c r="I89" s="21"/>
      <c r="J89" s="28"/>
      <c r="K89" s="28"/>
      <c r="L89" s="6"/>
    </row>
    <row r="90" spans="1:12" x14ac:dyDescent="0.45">
      <c r="A90" s="17">
        <v>86</v>
      </c>
      <c r="B90" s="17"/>
      <c r="C90" s="17"/>
      <c r="D90" s="17"/>
      <c r="E90" s="17"/>
      <c r="F90" s="20"/>
      <c r="G90" s="18"/>
      <c r="H90" s="18"/>
      <c r="I90" s="21"/>
      <c r="J90" s="28"/>
      <c r="K90" s="28"/>
      <c r="L90" s="6"/>
    </row>
    <row r="91" spans="1:12" x14ac:dyDescent="0.45">
      <c r="A91" s="17">
        <v>87</v>
      </c>
      <c r="B91" s="17"/>
      <c r="C91" s="17"/>
      <c r="D91" s="17"/>
      <c r="E91" s="17"/>
      <c r="F91" s="20"/>
      <c r="G91" s="18"/>
      <c r="H91" s="18"/>
      <c r="I91" s="21"/>
      <c r="J91" s="28"/>
      <c r="K91" s="28"/>
      <c r="L91" s="6"/>
    </row>
    <row r="92" spans="1:12" x14ac:dyDescent="0.45">
      <c r="A92" s="17">
        <v>88</v>
      </c>
      <c r="B92" s="17"/>
      <c r="C92" s="17"/>
      <c r="D92" s="17"/>
      <c r="E92" s="17"/>
      <c r="F92" s="20"/>
      <c r="G92" s="18"/>
      <c r="H92" s="18"/>
      <c r="I92" s="21"/>
      <c r="J92" s="28"/>
      <c r="K92" s="28"/>
      <c r="L92" s="6"/>
    </row>
    <row r="93" spans="1:12" x14ac:dyDescent="0.45">
      <c r="A93" s="17">
        <v>89</v>
      </c>
      <c r="B93" s="17"/>
      <c r="C93" s="17"/>
      <c r="D93" s="17"/>
      <c r="E93" s="17"/>
      <c r="F93" s="20"/>
      <c r="G93" s="18"/>
      <c r="H93" s="18"/>
      <c r="I93" s="21"/>
      <c r="J93" s="28"/>
      <c r="K93" s="28"/>
      <c r="L93" s="6"/>
    </row>
    <row r="94" spans="1:12" x14ac:dyDescent="0.45">
      <c r="A94" s="17">
        <v>90</v>
      </c>
      <c r="B94" s="17"/>
      <c r="C94" s="17"/>
      <c r="D94" s="17"/>
      <c r="E94" s="17"/>
      <c r="F94" s="20"/>
      <c r="G94" s="18"/>
      <c r="H94" s="18"/>
      <c r="I94" s="21"/>
      <c r="J94" s="28"/>
      <c r="K94" s="28"/>
      <c r="L94" s="6"/>
    </row>
    <row r="95" spans="1:12" x14ac:dyDescent="0.45">
      <c r="A95" s="17">
        <v>91</v>
      </c>
      <c r="B95" s="17"/>
      <c r="C95" s="17"/>
      <c r="D95" s="17"/>
      <c r="E95" s="17"/>
      <c r="F95" s="20"/>
      <c r="G95" s="18"/>
      <c r="H95" s="18"/>
      <c r="I95" s="21"/>
      <c r="J95" s="28"/>
      <c r="K95" s="28"/>
      <c r="L95" s="6"/>
    </row>
    <row r="96" spans="1:12" x14ac:dyDescent="0.45">
      <c r="A96" s="17">
        <v>92</v>
      </c>
      <c r="B96" s="17"/>
      <c r="C96" s="17"/>
      <c r="D96" s="17"/>
      <c r="E96" s="17"/>
      <c r="F96" s="20"/>
      <c r="G96" s="18"/>
      <c r="H96" s="18"/>
      <c r="I96" s="21"/>
      <c r="J96" s="28"/>
      <c r="K96" s="28"/>
      <c r="L96" s="6"/>
    </row>
    <row r="97" spans="1:12" x14ac:dyDescent="0.45">
      <c r="A97" s="17">
        <v>93</v>
      </c>
      <c r="B97" s="17"/>
      <c r="C97" s="17"/>
      <c r="D97" s="17"/>
      <c r="E97" s="17"/>
      <c r="F97" s="20"/>
      <c r="G97" s="18"/>
      <c r="H97" s="18"/>
      <c r="I97" s="21"/>
      <c r="J97" s="28"/>
      <c r="K97" s="28"/>
      <c r="L97" s="6"/>
    </row>
    <row r="98" spans="1:12" x14ac:dyDescent="0.45">
      <c r="A98" s="17">
        <v>94</v>
      </c>
      <c r="B98" s="17"/>
      <c r="C98" s="17"/>
      <c r="D98" s="17"/>
      <c r="E98" s="17"/>
      <c r="F98" s="20"/>
      <c r="G98" s="18"/>
      <c r="H98" s="18"/>
      <c r="I98" s="21"/>
      <c r="J98" s="28"/>
      <c r="K98" s="28"/>
      <c r="L98" s="6"/>
    </row>
    <row r="99" spans="1:12" x14ac:dyDescent="0.45">
      <c r="A99" s="17">
        <v>95</v>
      </c>
      <c r="B99" s="17"/>
      <c r="C99" s="17"/>
      <c r="D99" s="17"/>
      <c r="E99" s="17"/>
      <c r="F99" s="20"/>
      <c r="G99" s="18"/>
      <c r="H99" s="18"/>
      <c r="I99" s="21"/>
      <c r="J99" s="28"/>
      <c r="K99" s="28"/>
      <c r="L99" s="6"/>
    </row>
    <row r="100" spans="1:12" x14ac:dyDescent="0.45">
      <c r="A100" s="17">
        <v>96</v>
      </c>
      <c r="B100" s="17"/>
      <c r="C100" s="17"/>
      <c r="D100" s="17"/>
      <c r="E100" s="17"/>
      <c r="F100" s="20"/>
      <c r="G100" s="18"/>
      <c r="H100" s="18"/>
      <c r="I100" s="21"/>
      <c r="J100" s="28"/>
      <c r="K100" s="28"/>
      <c r="L100" s="6"/>
    </row>
    <row r="101" spans="1:12" x14ac:dyDescent="0.45">
      <c r="A101" s="17">
        <v>97</v>
      </c>
      <c r="B101" s="17"/>
      <c r="C101" s="17"/>
      <c r="D101" s="17"/>
      <c r="E101" s="17"/>
      <c r="F101" s="20"/>
      <c r="G101" s="18"/>
      <c r="H101" s="18"/>
      <c r="I101" s="21"/>
      <c r="J101" s="28"/>
      <c r="K101" s="28"/>
      <c r="L101" s="6"/>
    </row>
    <row r="102" spans="1:12" x14ac:dyDescent="0.45">
      <c r="A102" s="17">
        <v>98</v>
      </c>
      <c r="B102" s="17"/>
      <c r="C102" s="17"/>
      <c r="D102" s="17"/>
      <c r="E102" s="17"/>
      <c r="F102" s="20"/>
      <c r="G102" s="18"/>
      <c r="H102" s="18"/>
      <c r="I102" s="21"/>
      <c r="J102" s="28"/>
      <c r="K102" s="28"/>
      <c r="L102" s="6"/>
    </row>
    <row r="103" spans="1:12" x14ac:dyDescent="0.45">
      <c r="A103" s="17">
        <v>99</v>
      </c>
      <c r="B103" s="17"/>
      <c r="C103" s="17"/>
      <c r="D103" s="17"/>
      <c r="E103" s="17"/>
      <c r="F103" s="20"/>
      <c r="G103" s="18"/>
      <c r="H103" s="18"/>
      <c r="I103" s="21"/>
      <c r="J103" s="28"/>
      <c r="K103" s="28"/>
      <c r="L103" s="6"/>
    </row>
    <row r="104" spans="1:12" x14ac:dyDescent="0.45">
      <c r="A104" s="17">
        <v>100</v>
      </c>
      <c r="B104" s="17"/>
      <c r="C104" s="17"/>
      <c r="D104" s="17"/>
      <c r="E104" s="17"/>
      <c r="F104" s="20"/>
      <c r="G104" s="18"/>
      <c r="H104" s="18"/>
      <c r="I104" s="21"/>
      <c r="J104" s="28"/>
      <c r="K104" s="28"/>
      <c r="L104" s="6"/>
    </row>
    <row r="105" spans="1:12" x14ac:dyDescent="0.45">
      <c r="A105" s="17">
        <v>101</v>
      </c>
      <c r="B105" s="17"/>
      <c r="C105" s="17"/>
      <c r="D105" s="17"/>
      <c r="E105" s="17"/>
      <c r="F105" s="20"/>
      <c r="G105" s="18"/>
      <c r="H105" s="18"/>
      <c r="I105" s="21"/>
      <c r="J105" s="28"/>
      <c r="K105" s="28"/>
      <c r="L105" s="6"/>
    </row>
    <row r="106" spans="1:12" x14ac:dyDescent="0.45">
      <c r="A106" s="17">
        <v>102</v>
      </c>
      <c r="B106" s="17"/>
      <c r="C106" s="17"/>
      <c r="D106" s="17"/>
      <c r="E106" s="17"/>
      <c r="F106" s="20"/>
      <c r="G106" s="18"/>
      <c r="H106" s="18"/>
      <c r="I106" s="21"/>
      <c r="J106" s="28"/>
      <c r="K106" s="28"/>
      <c r="L106" s="6"/>
    </row>
    <row r="107" spans="1:12" x14ac:dyDescent="0.45">
      <c r="A107" s="17">
        <v>103</v>
      </c>
      <c r="B107" s="17"/>
      <c r="C107" s="17"/>
      <c r="D107" s="17"/>
      <c r="E107" s="17"/>
      <c r="F107" s="20"/>
      <c r="G107" s="18"/>
      <c r="H107" s="18"/>
      <c r="I107" s="21"/>
      <c r="J107" s="28"/>
      <c r="K107" s="28"/>
      <c r="L107" s="6"/>
    </row>
    <row r="108" spans="1:12" x14ac:dyDescent="0.45">
      <c r="A108" s="17">
        <v>104</v>
      </c>
      <c r="B108" s="17"/>
      <c r="C108" s="17"/>
      <c r="D108" s="17"/>
      <c r="E108" s="17"/>
      <c r="F108" s="20"/>
      <c r="G108" s="18"/>
      <c r="H108" s="18"/>
      <c r="I108" s="21"/>
      <c r="J108" s="28"/>
      <c r="K108" s="28"/>
      <c r="L108" s="6"/>
    </row>
    <row r="109" spans="1:12" x14ac:dyDescent="0.45">
      <c r="A109" s="17">
        <v>105</v>
      </c>
      <c r="B109" s="17"/>
      <c r="C109" s="17"/>
      <c r="D109" s="17"/>
      <c r="E109" s="17"/>
      <c r="F109" s="20"/>
      <c r="G109" s="18"/>
      <c r="H109" s="18"/>
      <c r="I109" s="21"/>
      <c r="J109" s="28"/>
      <c r="K109" s="28"/>
      <c r="L109" s="6"/>
    </row>
    <row r="110" spans="1:12" x14ac:dyDescent="0.45">
      <c r="A110" s="17">
        <v>106</v>
      </c>
      <c r="B110" s="17"/>
      <c r="C110" s="17"/>
      <c r="D110" s="17"/>
      <c r="E110" s="17"/>
      <c r="F110" s="20"/>
      <c r="G110" s="18"/>
      <c r="H110" s="18"/>
      <c r="I110" s="21"/>
      <c r="J110" s="28"/>
      <c r="K110" s="28"/>
      <c r="L110" s="6"/>
    </row>
    <row r="111" spans="1:12" x14ac:dyDescent="0.45">
      <c r="A111" s="17">
        <v>107</v>
      </c>
      <c r="B111" s="17"/>
      <c r="C111" s="17"/>
      <c r="D111" s="17"/>
      <c r="E111" s="17"/>
      <c r="F111" s="20"/>
      <c r="G111" s="18"/>
      <c r="H111" s="18"/>
      <c r="I111" s="21"/>
      <c r="J111" s="28"/>
      <c r="K111" s="28"/>
      <c r="L111" s="6"/>
    </row>
    <row r="112" spans="1:12" x14ac:dyDescent="0.45">
      <c r="A112" s="17">
        <v>108</v>
      </c>
      <c r="B112" s="17"/>
      <c r="C112" s="17"/>
      <c r="D112" s="17"/>
      <c r="E112" s="17"/>
      <c r="F112" s="20"/>
      <c r="G112" s="18"/>
      <c r="H112" s="18"/>
      <c r="I112" s="21"/>
      <c r="J112" s="28"/>
      <c r="K112" s="28"/>
      <c r="L112" s="6"/>
    </row>
    <row r="113" spans="1:12" x14ac:dyDescent="0.45">
      <c r="A113" s="17">
        <v>109</v>
      </c>
      <c r="B113" s="17"/>
      <c r="C113" s="17"/>
      <c r="D113" s="17"/>
      <c r="E113" s="17"/>
      <c r="F113" s="20"/>
      <c r="G113" s="18"/>
      <c r="H113" s="18"/>
      <c r="I113" s="21"/>
      <c r="J113" s="28"/>
      <c r="K113" s="28"/>
      <c r="L113" s="6"/>
    </row>
    <row r="114" spans="1:12" x14ac:dyDescent="0.45">
      <c r="A114" s="17">
        <v>110</v>
      </c>
      <c r="B114" s="17"/>
      <c r="C114" s="17"/>
      <c r="D114" s="17"/>
      <c r="E114" s="17"/>
      <c r="F114" s="20"/>
      <c r="G114" s="18"/>
      <c r="H114" s="18"/>
      <c r="I114" s="21"/>
      <c r="J114" s="28"/>
      <c r="K114" s="28"/>
      <c r="L114" s="6"/>
    </row>
  </sheetData>
  <sortState ref="C5:F11">
    <sortCondition ref="F5:F11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workbookViewId="0">
      <pane ySplit="7" topLeftCell="A8" activePane="bottomLeft" state="frozen"/>
      <selection pane="bottomLeft" activeCell="B1" sqref="B1:H13"/>
    </sheetView>
  </sheetViews>
  <sheetFormatPr defaultRowHeight="14.25" x14ac:dyDescent="0.45"/>
  <cols>
    <col min="1" max="1" width="5" customWidth="1"/>
    <col min="2" max="2" width="4.59765625" customWidth="1"/>
    <col min="3" max="3" width="9.265625" customWidth="1"/>
    <col min="4" max="4" width="9.9296875" customWidth="1"/>
    <col min="5" max="5" width="20.3984375" customWidth="1"/>
    <col min="6" max="6" width="9.1328125" customWidth="1"/>
    <col min="8" max="8" width="6.86328125" customWidth="1"/>
    <col min="10" max="10" width="5.86328125" customWidth="1"/>
    <col min="11" max="11" width="8.3984375" customWidth="1"/>
    <col min="12" max="12" width="25.59765625" customWidth="1"/>
  </cols>
  <sheetData>
    <row r="1" spans="1:24" ht="17.649999999999999" x14ac:dyDescent="0.5">
      <c r="A1" s="5"/>
      <c r="B1" s="1" t="s">
        <v>140</v>
      </c>
      <c r="C1" s="154"/>
      <c r="D1" s="5"/>
      <c r="E1" s="5"/>
      <c r="F1" s="157"/>
      <c r="G1" s="159"/>
      <c r="H1" s="159"/>
      <c r="I1" s="160" t="s">
        <v>105</v>
      </c>
      <c r="J1" s="5"/>
      <c r="K1" s="5"/>
      <c r="N1" s="29" t="s">
        <v>23</v>
      </c>
      <c r="U1" s="29" t="s">
        <v>24</v>
      </c>
      <c r="V1" s="30"/>
      <c r="W1" s="29" t="s">
        <v>25</v>
      </c>
      <c r="X1" s="30"/>
    </row>
    <row r="2" spans="1:24" ht="15.4" x14ac:dyDescent="0.45">
      <c r="A2" s="6"/>
      <c r="B2" s="100" t="s">
        <v>148</v>
      </c>
      <c r="C2" s="100"/>
      <c r="E2" s="9" t="s">
        <v>57</v>
      </c>
      <c r="F2" s="82">
        <v>20</v>
      </c>
      <c r="H2" s="7"/>
      <c r="I2" s="81" t="s">
        <v>22</v>
      </c>
      <c r="J2" s="8"/>
      <c r="K2" s="8"/>
      <c r="L2" s="6"/>
      <c r="M2" s="6"/>
      <c r="N2" s="29" t="s">
        <v>26</v>
      </c>
      <c r="R2" s="31">
        <v>7</v>
      </c>
      <c r="U2" s="32" t="s">
        <v>27</v>
      </c>
      <c r="V2" s="33">
        <v>0.4</v>
      </c>
      <c r="W2" s="34">
        <f>R6*0.4</f>
        <v>19.600000000000001</v>
      </c>
    </row>
    <row r="3" spans="1:24" ht="15.4" x14ac:dyDescent="0.45">
      <c r="A3" s="28"/>
      <c r="B3" s="5"/>
      <c r="C3" s="155" t="s">
        <v>59</v>
      </c>
      <c r="D3" s="156"/>
      <c r="E3" s="155" t="s">
        <v>0</v>
      </c>
      <c r="F3" s="158"/>
      <c r="G3" s="153"/>
      <c r="H3" s="153"/>
      <c r="I3" s="10"/>
      <c r="J3" s="8"/>
      <c r="K3" s="8"/>
      <c r="L3" s="6"/>
      <c r="M3" s="6"/>
      <c r="N3" s="29" t="s">
        <v>28</v>
      </c>
      <c r="R3" s="35">
        <v>10</v>
      </c>
      <c r="U3" s="36" t="s">
        <v>29</v>
      </c>
      <c r="V3" s="37">
        <v>0.3</v>
      </c>
      <c r="W3" s="38">
        <f>R6*0.3</f>
        <v>14.7</v>
      </c>
    </row>
    <row r="4" spans="1:24" x14ac:dyDescent="0.45">
      <c r="A4" s="28"/>
      <c r="B4" s="11" t="s">
        <v>1</v>
      </c>
      <c r="C4" s="11" t="s">
        <v>2</v>
      </c>
      <c r="D4" s="11" t="s">
        <v>3</v>
      </c>
      <c r="E4" s="12" t="s">
        <v>4</v>
      </c>
      <c r="F4" s="13" t="s">
        <v>5</v>
      </c>
      <c r="G4" s="12" t="s">
        <v>6</v>
      </c>
      <c r="H4" s="12" t="s">
        <v>7</v>
      </c>
      <c r="I4" s="14" t="s">
        <v>8</v>
      </c>
      <c r="J4" s="15" t="s">
        <v>9</v>
      </c>
      <c r="K4" s="15"/>
      <c r="L4" s="16"/>
      <c r="M4" s="6"/>
      <c r="N4" s="29" t="s">
        <v>56</v>
      </c>
      <c r="R4" s="39">
        <f>(R2*R3)*0.7</f>
        <v>49</v>
      </c>
      <c r="U4" s="40" t="s">
        <v>30</v>
      </c>
      <c r="V4" s="41">
        <v>0.2</v>
      </c>
      <c r="W4" s="42">
        <f>R6*0.2</f>
        <v>9.8000000000000007</v>
      </c>
    </row>
    <row r="5" spans="1:24" x14ac:dyDescent="0.45">
      <c r="A5" s="17">
        <v>1</v>
      </c>
      <c r="B5" s="18"/>
      <c r="C5" s="19" t="s">
        <v>494</v>
      </c>
      <c r="D5" s="19" t="s">
        <v>483</v>
      </c>
      <c r="E5" s="19" t="s">
        <v>495</v>
      </c>
      <c r="F5" s="20">
        <v>24.018000000000001</v>
      </c>
      <c r="G5" s="18">
        <v>1</v>
      </c>
      <c r="H5" s="18" t="s">
        <v>560</v>
      </c>
      <c r="I5" s="21"/>
      <c r="J5" s="22" t="s">
        <v>10</v>
      </c>
      <c r="K5" s="23">
        <f>F5</f>
        <v>24.018000000000001</v>
      </c>
      <c r="L5" s="24" t="s">
        <v>11</v>
      </c>
      <c r="N5" s="29" t="s">
        <v>31</v>
      </c>
      <c r="R5" s="35">
        <f>F3</f>
        <v>0</v>
      </c>
      <c r="U5" s="43" t="s">
        <v>32</v>
      </c>
      <c r="V5" s="44">
        <v>0.1</v>
      </c>
      <c r="W5" s="45">
        <f>R6*0.1</f>
        <v>4.9000000000000004</v>
      </c>
    </row>
    <row r="6" spans="1:24" x14ac:dyDescent="0.45">
      <c r="A6" s="17">
        <v>2</v>
      </c>
      <c r="B6" s="17"/>
      <c r="C6" s="19" t="s">
        <v>533</v>
      </c>
      <c r="D6" s="19" t="s">
        <v>531</v>
      </c>
      <c r="E6" s="19" t="s">
        <v>532</v>
      </c>
      <c r="F6" s="20">
        <v>27.327000000000002</v>
      </c>
      <c r="G6" s="18">
        <v>1</v>
      </c>
      <c r="H6" s="18" t="s">
        <v>563</v>
      </c>
      <c r="I6" s="21"/>
      <c r="J6" s="22" t="s">
        <v>12</v>
      </c>
      <c r="K6" s="26">
        <v>1</v>
      </c>
      <c r="L6" s="24" t="s">
        <v>116</v>
      </c>
      <c r="M6" s="25"/>
      <c r="N6" s="29" t="s">
        <v>33</v>
      </c>
      <c r="R6" s="46">
        <f>SUM(R4:R5)</f>
        <v>49</v>
      </c>
      <c r="V6" s="47">
        <f>SUM(V2:V5)</f>
        <v>0.99999999999999989</v>
      </c>
      <c r="W6" s="48">
        <f>SUM(W2:W5)</f>
        <v>48.999999999999993</v>
      </c>
    </row>
    <row r="7" spans="1:24" x14ac:dyDescent="0.45">
      <c r="A7" s="17">
        <v>3</v>
      </c>
      <c r="B7" s="18"/>
      <c r="C7" s="19" t="s">
        <v>289</v>
      </c>
      <c r="D7" s="19" t="s">
        <v>274</v>
      </c>
      <c r="E7" s="19" t="s">
        <v>275</v>
      </c>
      <c r="F7" s="20">
        <v>30.024999999999999</v>
      </c>
      <c r="G7" s="18"/>
      <c r="H7" s="18"/>
      <c r="I7" s="21"/>
      <c r="J7" s="22" t="s">
        <v>14</v>
      </c>
      <c r="K7" s="26">
        <v>2</v>
      </c>
      <c r="L7" s="24" t="s">
        <v>117</v>
      </c>
      <c r="M7" s="25"/>
    </row>
    <row r="8" spans="1:24" x14ac:dyDescent="0.45">
      <c r="A8" s="17">
        <v>4</v>
      </c>
      <c r="B8" s="18"/>
      <c r="C8" s="19" t="s">
        <v>316</v>
      </c>
      <c r="D8" s="19" t="s">
        <v>304</v>
      </c>
      <c r="E8" s="19" t="s">
        <v>317</v>
      </c>
      <c r="F8" s="20">
        <v>34.185000000000002</v>
      </c>
      <c r="G8" s="18"/>
      <c r="H8" s="18"/>
      <c r="I8" s="21"/>
      <c r="J8" s="22" t="s">
        <v>16</v>
      </c>
      <c r="K8" s="26">
        <v>3</v>
      </c>
      <c r="L8" s="24" t="s">
        <v>118</v>
      </c>
      <c r="M8" s="25"/>
      <c r="N8" s="49" t="s">
        <v>34</v>
      </c>
      <c r="O8" s="32"/>
      <c r="P8" s="32"/>
      <c r="Q8" s="32"/>
      <c r="R8" s="32"/>
      <c r="S8" s="32"/>
      <c r="T8" s="32"/>
      <c r="U8" s="32"/>
      <c r="V8" s="32"/>
    </row>
    <row r="9" spans="1:24" x14ac:dyDescent="0.45">
      <c r="A9" s="17">
        <v>5</v>
      </c>
      <c r="B9" s="18"/>
      <c r="C9" s="19" t="s">
        <v>422</v>
      </c>
      <c r="D9" s="19" t="s">
        <v>418</v>
      </c>
      <c r="E9" s="19" t="s">
        <v>423</v>
      </c>
      <c r="F9" s="20">
        <v>34.485999999999997</v>
      </c>
      <c r="G9" s="18"/>
      <c r="H9" s="18"/>
      <c r="I9" s="21"/>
      <c r="J9" s="28"/>
      <c r="K9" s="28"/>
      <c r="L9" s="6"/>
      <c r="M9" s="6"/>
      <c r="N9" s="50" t="s">
        <v>35</v>
      </c>
      <c r="O9" s="51" t="s">
        <v>36</v>
      </c>
      <c r="P9" s="51" t="s">
        <v>37</v>
      </c>
      <c r="Q9" s="51" t="s">
        <v>38</v>
      </c>
      <c r="R9" s="51" t="s">
        <v>39</v>
      </c>
      <c r="S9" s="51" t="s">
        <v>40</v>
      </c>
      <c r="T9" s="51" t="s">
        <v>41</v>
      </c>
      <c r="U9" s="51" t="s">
        <v>42</v>
      </c>
      <c r="V9" s="51" t="s">
        <v>43</v>
      </c>
    </row>
    <row r="10" spans="1:24" x14ac:dyDescent="0.45">
      <c r="A10" s="17">
        <v>6</v>
      </c>
      <c r="B10" s="18"/>
      <c r="C10" s="19" t="s">
        <v>156</v>
      </c>
      <c r="D10" s="19" t="s">
        <v>157</v>
      </c>
      <c r="E10" s="19" t="s">
        <v>158</v>
      </c>
      <c r="F10" s="20" t="s">
        <v>572</v>
      </c>
      <c r="G10" s="18"/>
      <c r="H10" s="18"/>
      <c r="I10" s="21"/>
      <c r="J10" s="28"/>
      <c r="K10" s="28"/>
      <c r="L10" s="6"/>
      <c r="M10" s="6"/>
      <c r="N10" s="49" t="s">
        <v>44</v>
      </c>
      <c r="O10" s="52">
        <f>W2</f>
        <v>19.600000000000001</v>
      </c>
      <c r="P10" s="53">
        <f>W2*0.6</f>
        <v>11.76</v>
      </c>
      <c r="Q10" s="52">
        <f>W2*0.5</f>
        <v>9.8000000000000007</v>
      </c>
      <c r="R10" s="52">
        <f>W2*0.4</f>
        <v>7.8400000000000007</v>
      </c>
      <c r="S10" s="52">
        <f>W2*0.3</f>
        <v>5.88</v>
      </c>
      <c r="T10" s="52">
        <f>W2*0.28</f>
        <v>5.4880000000000013</v>
      </c>
      <c r="U10" s="52">
        <f>W2*0.27</f>
        <v>5.2920000000000007</v>
      </c>
      <c r="V10" s="52">
        <f>W2*0.24</f>
        <v>4.7039999999999997</v>
      </c>
    </row>
    <row r="11" spans="1:24" x14ac:dyDescent="0.45">
      <c r="A11" s="17">
        <v>7</v>
      </c>
      <c r="B11" s="17"/>
      <c r="C11" s="19" t="s">
        <v>480</v>
      </c>
      <c r="D11" s="19" t="s">
        <v>481</v>
      </c>
      <c r="E11" s="19" t="s">
        <v>479</v>
      </c>
      <c r="F11" s="20" t="s">
        <v>572</v>
      </c>
      <c r="G11" s="18"/>
      <c r="H11" s="18"/>
      <c r="I11" s="21"/>
      <c r="J11" s="28" t="s">
        <v>18</v>
      </c>
      <c r="K11" s="28"/>
      <c r="M11" s="6"/>
      <c r="N11" s="49" t="s">
        <v>45</v>
      </c>
      <c r="O11" s="52"/>
      <c r="P11" s="52">
        <f>W2*0.4</f>
        <v>7.8400000000000007</v>
      </c>
      <c r="Q11" s="52">
        <f>W2*0.3</f>
        <v>5.88</v>
      </c>
      <c r="R11" s="52">
        <f>W2*0.3</f>
        <v>5.88</v>
      </c>
      <c r="S11" s="52">
        <f>W2*0.25</f>
        <v>4.9000000000000004</v>
      </c>
      <c r="T11" s="52">
        <f>W2*0.22</f>
        <v>4.3120000000000003</v>
      </c>
      <c r="U11" s="52">
        <f>W2*0.2</f>
        <v>3.9200000000000004</v>
      </c>
      <c r="V11" s="52">
        <f>W2*0.18</f>
        <v>3.528</v>
      </c>
    </row>
    <row r="12" spans="1:24" x14ac:dyDescent="0.45">
      <c r="A12" s="17">
        <v>8</v>
      </c>
      <c r="B12" s="18"/>
      <c r="C12" s="19" t="s">
        <v>239</v>
      </c>
      <c r="D12" s="19" t="s">
        <v>240</v>
      </c>
      <c r="E12" s="19" t="s">
        <v>241</v>
      </c>
      <c r="F12" s="20" t="s">
        <v>566</v>
      </c>
      <c r="G12" s="18"/>
      <c r="H12" s="18"/>
      <c r="I12" s="21"/>
      <c r="J12" s="28" t="s">
        <v>19</v>
      </c>
      <c r="K12" s="28"/>
      <c r="M12" s="6"/>
      <c r="N12" s="49" t="s">
        <v>46</v>
      </c>
      <c r="O12" s="52"/>
      <c r="P12" s="52"/>
      <c r="Q12" s="52">
        <f>Jackpot!F605</f>
        <v>0</v>
      </c>
      <c r="R12" s="52">
        <f>W2*0.2</f>
        <v>3.9200000000000004</v>
      </c>
      <c r="S12" s="52">
        <f>W2*0.2</f>
        <v>3.9200000000000004</v>
      </c>
      <c r="T12" s="52">
        <f>W2*0.18</f>
        <v>3.528</v>
      </c>
      <c r="U12" s="52">
        <f>W2*0.16</f>
        <v>3.1360000000000001</v>
      </c>
      <c r="V12" s="52">
        <f>W2*0.15</f>
        <v>2.94</v>
      </c>
    </row>
    <row r="13" spans="1:24" x14ac:dyDescent="0.45">
      <c r="A13" s="17">
        <v>9</v>
      </c>
      <c r="B13" s="18"/>
      <c r="C13" s="17"/>
      <c r="D13" s="17"/>
      <c r="E13" s="17"/>
      <c r="F13" s="20"/>
      <c r="G13" s="18"/>
      <c r="H13" s="18"/>
      <c r="I13" s="21"/>
      <c r="J13" s="28" t="s">
        <v>20</v>
      </c>
      <c r="K13" s="28"/>
      <c r="M13" s="6"/>
      <c r="N13" s="49" t="s">
        <v>47</v>
      </c>
      <c r="O13" s="52"/>
      <c r="P13" s="52"/>
      <c r="Q13" s="52"/>
      <c r="R13" s="52">
        <f>W2*0.1</f>
        <v>1.9600000000000002</v>
      </c>
      <c r="S13" s="52">
        <f>W2*0.15</f>
        <v>2.94</v>
      </c>
      <c r="T13" s="52">
        <f>W2*0.14</f>
        <v>2.7440000000000007</v>
      </c>
      <c r="U13" s="52">
        <f>W2*0.12</f>
        <v>2.3519999999999999</v>
      </c>
      <c r="V13" s="52">
        <f>W2*0.12</f>
        <v>2.3519999999999999</v>
      </c>
    </row>
    <row r="14" spans="1:24" x14ac:dyDescent="0.45">
      <c r="A14" s="17">
        <v>10</v>
      </c>
      <c r="B14" s="18"/>
      <c r="C14" s="19"/>
      <c r="D14" s="19"/>
      <c r="E14" s="19"/>
      <c r="F14" s="20"/>
      <c r="G14" s="18"/>
      <c r="H14" s="18"/>
      <c r="I14" s="21"/>
      <c r="J14" s="28" t="s">
        <v>21</v>
      </c>
      <c r="K14" s="28"/>
      <c r="M14" s="6"/>
      <c r="N14" s="49" t="s">
        <v>48</v>
      </c>
      <c r="O14" s="52"/>
      <c r="P14" s="52"/>
      <c r="Q14" s="52"/>
      <c r="R14" s="52"/>
      <c r="S14" s="52">
        <f>W2*0.1</f>
        <v>1.9600000000000002</v>
      </c>
      <c r="T14" s="52">
        <f>W2*0.1</f>
        <v>1.9600000000000002</v>
      </c>
      <c r="U14" s="52">
        <f>W2*0.1</f>
        <v>1.9600000000000002</v>
      </c>
      <c r="V14" s="52">
        <f>W2*0.1</f>
        <v>1.9600000000000002</v>
      </c>
    </row>
    <row r="15" spans="1:24" x14ac:dyDescent="0.45">
      <c r="A15" s="17">
        <v>11</v>
      </c>
      <c r="B15" s="18"/>
      <c r="C15" s="19"/>
      <c r="D15" s="19"/>
      <c r="E15" s="27"/>
      <c r="F15" s="20"/>
      <c r="G15" s="18"/>
      <c r="H15" s="18"/>
      <c r="I15" s="21"/>
      <c r="J15" s="28"/>
      <c r="K15" s="28"/>
      <c r="L15" s="6"/>
      <c r="M15" s="6"/>
      <c r="N15" s="49" t="s">
        <v>49</v>
      </c>
      <c r="O15" s="52"/>
      <c r="P15" s="52"/>
      <c r="Q15" s="52"/>
      <c r="R15" s="52"/>
      <c r="S15" s="52"/>
      <c r="T15" s="52">
        <f>W2*0.08</f>
        <v>1.5680000000000001</v>
      </c>
      <c r="U15" s="52">
        <f>W2*0.08</f>
        <v>1.5680000000000001</v>
      </c>
      <c r="V15" s="52">
        <f>W2*0.08</f>
        <v>1.5680000000000001</v>
      </c>
    </row>
    <row r="16" spans="1:24" x14ac:dyDescent="0.45">
      <c r="A16" s="17">
        <v>12</v>
      </c>
      <c r="B16" s="18"/>
      <c r="C16" s="19"/>
      <c r="D16" s="19"/>
      <c r="E16" s="19"/>
      <c r="F16" s="20"/>
      <c r="G16" s="18"/>
      <c r="H16" s="18"/>
      <c r="I16" s="21"/>
      <c r="J16" s="28"/>
      <c r="K16" s="28"/>
      <c r="L16" s="6"/>
      <c r="M16" s="6"/>
      <c r="N16" s="49" t="s">
        <v>50</v>
      </c>
      <c r="O16" s="52"/>
      <c r="P16" s="52"/>
      <c r="Q16" s="52"/>
      <c r="R16" s="52"/>
      <c r="S16" s="52"/>
      <c r="T16" s="52"/>
      <c r="U16" s="52">
        <f>W2*0.07</f>
        <v>1.3720000000000003</v>
      </c>
      <c r="V16" s="52">
        <f>W2*0.07</f>
        <v>1.3720000000000003</v>
      </c>
    </row>
    <row r="17" spans="1:22" x14ac:dyDescent="0.45">
      <c r="A17" s="17">
        <v>13</v>
      </c>
      <c r="B17" s="17"/>
      <c r="C17" s="17"/>
      <c r="D17" s="17"/>
      <c r="E17" s="17"/>
      <c r="F17" s="20"/>
      <c r="G17" s="18"/>
      <c r="H17" s="18"/>
      <c r="I17" s="21"/>
      <c r="J17" s="28"/>
      <c r="K17" s="28"/>
      <c r="L17" s="6"/>
      <c r="M17" s="6"/>
      <c r="N17" s="54" t="s">
        <v>51</v>
      </c>
      <c r="O17" s="55"/>
      <c r="P17" s="55"/>
      <c r="Q17" s="55"/>
      <c r="R17" s="55"/>
      <c r="S17" s="55"/>
      <c r="T17" s="55"/>
      <c r="U17" s="55"/>
      <c r="V17" s="55">
        <f>W2*0.06</f>
        <v>1.1759999999999999</v>
      </c>
    </row>
    <row r="18" spans="1:22" x14ac:dyDescent="0.45">
      <c r="A18" s="17">
        <v>14</v>
      </c>
      <c r="B18" s="18"/>
      <c r="C18" s="19"/>
      <c r="D18" s="19"/>
      <c r="E18" s="19"/>
      <c r="F18" s="20"/>
      <c r="G18" s="18"/>
      <c r="H18" s="18"/>
      <c r="I18" s="21"/>
      <c r="J18" s="28"/>
      <c r="K18" s="28"/>
      <c r="L18" s="6"/>
      <c r="M18" s="6"/>
      <c r="N18" s="56" t="s">
        <v>52</v>
      </c>
      <c r="O18" s="52">
        <f t="shared" ref="O18:V18" si="0">SUM(O10:O17)</f>
        <v>19.600000000000001</v>
      </c>
      <c r="P18" s="52">
        <f t="shared" si="0"/>
        <v>19.600000000000001</v>
      </c>
      <c r="Q18" s="52">
        <f t="shared" si="0"/>
        <v>15.68</v>
      </c>
      <c r="R18" s="52">
        <f t="shared" si="0"/>
        <v>19.600000000000001</v>
      </c>
      <c r="S18" s="52">
        <f t="shared" si="0"/>
        <v>19.600000000000001</v>
      </c>
      <c r="T18" s="52">
        <f t="shared" si="0"/>
        <v>19.600000000000005</v>
      </c>
      <c r="U18" s="52">
        <f t="shared" si="0"/>
        <v>19.600000000000005</v>
      </c>
      <c r="V18" s="52">
        <f t="shared" si="0"/>
        <v>19.599999999999998</v>
      </c>
    </row>
    <row r="19" spans="1:22" x14ac:dyDescent="0.45">
      <c r="A19" s="17">
        <v>15</v>
      </c>
      <c r="B19" s="18"/>
      <c r="C19" s="19"/>
      <c r="D19" s="19"/>
      <c r="E19" s="19"/>
      <c r="F19" s="20"/>
      <c r="G19" s="18"/>
      <c r="H19" s="18"/>
      <c r="I19" s="21"/>
      <c r="J19" s="28"/>
      <c r="K19" s="28"/>
      <c r="L19" s="6"/>
      <c r="M19" s="6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45">
      <c r="A20" s="17">
        <v>16</v>
      </c>
      <c r="B20" s="18"/>
      <c r="C20" s="19"/>
      <c r="D20" s="19"/>
      <c r="E20" s="19"/>
      <c r="F20" s="20"/>
      <c r="G20" s="18"/>
      <c r="H20" s="18"/>
      <c r="I20" s="21"/>
      <c r="J20" s="28"/>
      <c r="K20" s="28"/>
      <c r="L20" s="6"/>
      <c r="M20" s="6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45">
      <c r="A21" s="17">
        <v>17</v>
      </c>
      <c r="B21" s="18"/>
      <c r="C21" s="19"/>
      <c r="D21" s="19"/>
      <c r="E21" s="19"/>
      <c r="F21" s="20"/>
      <c r="G21" s="18"/>
      <c r="H21" s="18"/>
      <c r="I21" s="21"/>
      <c r="J21" s="28"/>
      <c r="K21" s="28"/>
      <c r="L21" s="6"/>
      <c r="M21" s="6"/>
      <c r="N21" s="57" t="s">
        <v>53</v>
      </c>
      <c r="O21" s="36"/>
      <c r="P21" s="36"/>
      <c r="Q21" s="36"/>
      <c r="R21" s="36"/>
      <c r="S21" s="36"/>
      <c r="T21" s="36"/>
      <c r="U21" s="36"/>
      <c r="V21" s="36"/>
    </row>
    <row r="22" spans="1:22" x14ac:dyDescent="0.45">
      <c r="A22" s="17">
        <v>18</v>
      </c>
      <c r="B22" s="18"/>
      <c r="C22" s="19"/>
      <c r="D22" s="19"/>
      <c r="E22" s="19"/>
      <c r="F22" s="20"/>
      <c r="G22" s="18"/>
      <c r="H22" s="18"/>
      <c r="I22" s="21"/>
      <c r="J22" s="28"/>
      <c r="K22" s="28"/>
      <c r="L22" s="6"/>
      <c r="M22" s="6"/>
      <c r="N22" s="58" t="s">
        <v>35</v>
      </c>
      <c r="O22" s="59" t="s">
        <v>36</v>
      </c>
      <c r="P22" s="59" t="s">
        <v>37</v>
      </c>
      <c r="Q22" s="59" t="s">
        <v>38</v>
      </c>
      <c r="R22" s="59" t="s">
        <v>39</v>
      </c>
      <c r="S22" s="59" t="s">
        <v>40</v>
      </c>
      <c r="T22" s="59" t="s">
        <v>41</v>
      </c>
      <c r="U22" s="59" t="s">
        <v>42</v>
      </c>
      <c r="V22" s="59" t="s">
        <v>43</v>
      </c>
    </row>
    <row r="23" spans="1:22" x14ac:dyDescent="0.45">
      <c r="A23" s="17">
        <v>19</v>
      </c>
      <c r="B23" s="18"/>
      <c r="C23" s="19"/>
      <c r="D23" s="19"/>
      <c r="E23" s="19"/>
      <c r="F23" s="20"/>
      <c r="G23" s="18"/>
      <c r="H23" s="18"/>
      <c r="I23" s="21"/>
      <c r="J23" s="28"/>
      <c r="K23" s="28"/>
      <c r="L23" s="6"/>
      <c r="M23" s="6"/>
      <c r="N23" s="60" t="s">
        <v>44</v>
      </c>
      <c r="O23" s="61">
        <f>W3</f>
        <v>14.7</v>
      </c>
      <c r="P23" s="62">
        <f>W3*0.6</f>
        <v>8.8199999999999985</v>
      </c>
      <c r="Q23" s="61">
        <f>W3*0.5</f>
        <v>7.35</v>
      </c>
      <c r="R23" s="61">
        <f>W3*0.4</f>
        <v>5.88</v>
      </c>
      <c r="S23" s="61">
        <f>W3*0.3</f>
        <v>4.4099999999999993</v>
      </c>
      <c r="T23" s="61">
        <f>W3*0.28</f>
        <v>4.1160000000000005</v>
      </c>
      <c r="U23" s="61">
        <f>W3*0.27</f>
        <v>3.9689999999999999</v>
      </c>
      <c r="V23" s="61">
        <f>W3*0.24</f>
        <v>3.5279999999999996</v>
      </c>
    </row>
    <row r="24" spans="1:22" x14ac:dyDescent="0.45">
      <c r="A24" s="17">
        <v>20</v>
      </c>
      <c r="B24" s="18"/>
      <c r="C24" s="17"/>
      <c r="D24" s="17"/>
      <c r="E24" s="17"/>
      <c r="F24" s="20"/>
      <c r="G24" s="18"/>
      <c r="H24" s="18"/>
      <c r="I24" s="21"/>
      <c r="J24" s="28"/>
      <c r="K24" s="28"/>
      <c r="L24" s="6"/>
      <c r="M24" s="6"/>
      <c r="N24" s="60" t="s">
        <v>45</v>
      </c>
      <c r="O24" s="61"/>
      <c r="P24" s="61">
        <f>W3*0.4</f>
        <v>5.88</v>
      </c>
      <c r="Q24" s="61">
        <f>W3*0.3</f>
        <v>4.4099999999999993</v>
      </c>
      <c r="R24" s="61">
        <f>W3*0.3</f>
        <v>4.4099999999999993</v>
      </c>
      <c r="S24" s="61">
        <f>W3*0.25</f>
        <v>3.6749999999999998</v>
      </c>
      <c r="T24" s="61">
        <f>W3*0.22</f>
        <v>3.234</v>
      </c>
      <c r="U24" s="61">
        <f>W3*0.2</f>
        <v>2.94</v>
      </c>
      <c r="V24" s="61">
        <f>W3*0.18</f>
        <v>2.6459999999999999</v>
      </c>
    </row>
    <row r="25" spans="1:22" x14ac:dyDescent="0.45">
      <c r="A25" s="17">
        <v>21</v>
      </c>
      <c r="B25" s="18"/>
      <c r="C25" s="19"/>
      <c r="D25" s="19"/>
      <c r="E25" s="19"/>
      <c r="F25" s="20"/>
      <c r="G25" s="18"/>
      <c r="H25" s="18"/>
      <c r="I25" s="21"/>
      <c r="J25" s="28"/>
      <c r="K25" s="28"/>
      <c r="L25" s="6"/>
      <c r="M25" s="6"/>
      <c r="N25" s="60" t="s">
        <v>46</v>
      </c>
      <c r="O25" s="61"/>
      <c r="P25" s="61"/>
      <c r="Q25" s="61">
        <f>W3*0.2</f>
        <v>2.94</v>
      </c>
      <c r="R25" s="61">
        <f>W3*0.2</f>
        <v>2.94</v>
      </c>
      <c r="S25" s="61">
        <f>W3*0.2</f>
        <v>2.94</v>
      </c>
      <c r="T25" s="61">
        <f>W3*0.18</f>
        <v>2.6459999999999999</v>
      </c>
      <c r="U25" s="61">
        <f>W3*0.16</f>
        <v>2.3519999999999999</v>
      </c>
      <c r="V25" s="61">
        <f>W3*0.15</f>
        <v>2.2049999999999996</v>
      </c>
    </row>
    <row r="26" spans="1:22" x14ac:dyDescent="0.45">
      <c r="A26" s="17">
        <v>22</v>
      </c>
      <c r="B26" s="17"/>
      <c r="C26" s="19"/>
      <c r="D26" s="19"/>
      <c r="E26" s="19"/>
      <c r="F26" s="20"/>
      <c r="G26" s="18"/>
      <c r="H26" s="18"/>
      <c r="I26" s="21"/>
      <c r="J26" s="28"/>
      <c r="K26" s="28"/>
      <c r="L26" s="6"/>
      <c r="M26" s="6"/>
      <c r="N26" s="60" t="s">
        <v>47</v>
      </c>
      <c r="O26" s="61"/>
      <c r="P26" s="61"/>
      <c r="Q26" s="61"/>
      <c r="R26" s="61">
        <f>W3*0.1</f>
        <v>1.47</v>
      </c>
      <c r="S26" s="61">
        <f>W3*0.15</f>
        <v>2.2049999999999996</v>
      </c>
      <c r="T26" s="61">
        <f>W3*0.14</f>
        <v>2.0580000000000003</v>
      </c>
      <c r="U26" s="61">
        <f>W3*0.12</f>
        <v>1.7639999999999998</v>
      </c>
      <c r="V26" s="61">
        <f>W3*0.12</f>
        <v>1.7639999999999998</v>
      </c>
    </row>
    <row r="27" spans="1:22" x14ac:dyDescent="0.45">
      <c r="A27" s="17">
        <v>23</v>
      </c>
      <c r="B27" s="18"/>
      <c r="C27" s="19"/>
      <c r="D27" s="19"/>
      <c r="E27" s="19"/>
      <c r="F27" s="20"/>
      <c r="G27" s="18"/>
      <c r="H27" s="18"/>
      <c r="I27" s="21"/>
      <c r="J27" s="28"/>
      <c r="K27" s="28"/>
      <c r="L27" s="6"/>
      <c r="M27" s="6"/>
      <c r="N27" s="60" t="s">
        <v>48</v>
      </c>
      <c r="O27" s="61"/>
      <c r="P27" s="61"/>
      <c r="Q27" s="61"/>
      <c r="R27" s="61"/>
      <c r="S27" s="61">
        <f>W3*0.1</f>
        <v>1.47</v>
      </c>
      <c r="T27" s="61">
        <f>W3*0.1</f>
        <v>1.47</v>
      </c>
      <c r="U27" s="61">
        <f>W3*0.1</f>
        <v>1.47</v>
      </c>
      <c r="V27" s="61">
        <f>W3*0.1</f>
        <v>1.47</v>
      </c>
    </row>
    <row r="28" spans="1:22" x14ac:dyDescent="0.45">
      <c r="A28" s="17">
        <v>24</v>
      </c>
      <c r="B28" s="17"/>
      <c r="C28" s="17"/>
      <c r="D28" s="17"/>
      <c r="E28" s="17"/>
      <c r="F28" s="20"/>
      <c r="G28" s="18"/>
      <c r="H28" s="18"/>
      <c r="I28" s="21"/>
      <c r="J28" s="28"/>
      <c r="K28" s="28"/>
      <c r="L28" s="6"/>
      <c r="M28" s="6"/>
      <c r="N28" s="60" t="s">
        <v>49</v>
      </c>
      <c r="O28" s="61"/>
      <c r="P28" s="61"/>
      <c r="Q28" s="61"/>
      <c r="R28" s="61"/>
      <c r="S28" s="61"/>
      <c r="T28" s="61">
        <f>W3*0.08</f>
        <v>1.1759999999999999</v>
      </c>
      <c r="U28" s="61">
        <f>W3*0.08</f>
        <v>1.1759999999999999</v>
      </c>
      <c r="V28" s="61">
        <f>W3*0.08</f>
        <v>1.1759999999999999</v>
      </c>
    </row>
    <row r="29" spans="1:22" x14ac:dyDescent="0.45">
      <c r="A29" s="17">
        <v>25</v>
      </c>
      <c r="B29" s="17"/>
      <c r="C29" s="17"/>
      <c r="D29" s="17"/>
      <c r="E29" s="17"/>
      <c r="F29" s="20"/>
      <c r="G29" s="18"/>
      <c r="H29" s="18"/>
      <c r="I29" s="21"/>
      <c r="J29" s="28"/>
      <c r="K29" s="28"/>
      <c r="L29" s="6"/>
      <c r="M29" s="6"/>
      <c r="N29" s="60" t="s">
        <v>50</v>
      </c>
      <c r="O29" s="61"/>
      <c r="P29" s="61"/>
      <c r="Q29" s="61"/>
      <c r="R29" s="61"/>
      <c r="S29" s="61"/>
      <c r="T29" s="61"/>
      <c r="U29" s="61">
        <f>W3*0.07</f>
        <v>1.0290000000000001</v>
      </c>
      <c r="V29" s="61">
        <f>W3*0.07</f>
        <v>1.0290000000000001</v>
      </c>
    </row>
    <row r="30" spans="1:22" x14ac:dyDescent="0.45">
      <c r="A30" s="17">
        <v>26</v>
      </c>
      <c r="B30" s="18"/>
      <c r="C30" s="19"/>
      <c r="D30" s="19"/>
      <c r="E30" s="19"/>
      <c r="F30" s="20"/>
      <c r="G30" s="18"/>
      <c r="H30" s="18"/>
      <c r="I30" s="21"/>
      <c r="J30" s="28"/>
      <c r="K30" s="28"/>
      <c r="L30" s="6"/>
      <c r="M30" s="6"/>
      <c r="N30" s="63" t="s">
        <v>51</v>
      </c>
      <c r="O30" s="64"/>
      <c r="P30" s="64"/>
      <c r="Q30" s="64"/>
      <c r="R30" s="64"/>
      <c r="S30" s="64"/>
      <c r="T30" s="64"/>
      <c r="U30" s="64"/>
      <c r="V30" s="64">
        <f>W3*0.06</f>
        <v>0.8819999999999999</v>
      </c>
    </row>
    <row r="31" spans="1:22" x14ac:dyDescent="0.45">
      <c r="A31" s="17">
        <v>27</v>
      </c>
      <c r="B31" s="18"/>
      <c r="C31" s="19"/>
      <c r="D31" s="19"/>
      <c r="E31" s="19"/>
      <c r="F31" s="20"/>
      <c r="G31" s="18"/>
      <c r="H31" s="18"/>
      <c r="I31" s="21"/>
      <c r="J31" s="28"/>
      <c r="K31" s="28"/>
      <c r="L31" s="6"/>
      <c r="M31" s="6"/>
      <c r="N31" s="57" t="s">
        <v>52</v>
      </c>
      <c r="O31" s="61">
        <f t="shared" ref="O31:V31" si="1">SUM(O23:O30)</f>
        <v>14.7</v>
      </c>
      <c r="P31" s="61">
        <f t="shared" si="1"/>
        <v>14.7</v>
      </c>
      <c r="Q31" s="61">
        <f t="shared" si="1"/>
        <v>14.699999999999998</v>
      </c>
      <c r="R31" s="61">
        <f t="shared" si="1"/>
        <v>14.7</v>
      </c>
      <c r="S31" s="61">
        <f t="shared" si="1"/>
        <v>14.7</v>
      </c>
      <c r="T31" s="61">
        <f t="shared" si="1"/>
        <v>14.700000000000001</v>
      </c>
      <c r="U31" s="61">
        <f t="shared" si="1"/>
        <v>14.7</v>
      </c>
      <c r="V31" s="61">
        <f t="shared" si="1"/>
        <v>14.7</v>
      </c>
    </row>
    <row r="32" spans="1:22" x14ac:dyDescent="0.45">
      <c r="A32" s="17">
        <v>28</v>
      </c>
      <c r="B32" s="18"/>
      <c r="C32" s="19"/>
      <c r="D32" s="19"/>
      <c r="E32" s="19"/>
      <c r="F32" s="20"/>
      <c r="G32" s="18"/>
      <c r="H32" s="18"/>
      <c r="I32" s="21"/>
      <c r="J32" s="28"/>
      <c r="K32" s="28"/>
      <c r="L32" s="6"/>
      <c r="M32" s="6"/>
      <c r="N32" s="30"/>
      <c r="O32" s="30"/>
      <c r="P32" s="30"/>
      <c r="Q32" s="30"/>
      <c r="R32" s="30"/>
      <c r="S32" s="30"/>
      <c r="T32" s="30"/>
      <c r="U32" s="30"/>
      <c r="V32" s="30"/>
    </row>
    <row r="33" spans="1:22" x14ac:dyDescent="0.45">
      <c r="A33" s="17">
        <v>29</v>
      </c>
      <c r="B33" s="18"/>
      <c r="C33" s="17"/>
      <c r="D33" s="17"/>
      <c r="E33" s="17"/>
      <c r="F33" s="20"/>
      <c r="G33" s="18"/>
      <c r="H33" s="18"/>
      <c r="I33" s="21"/>
      <c r="J33" s="28"/>
      <c r="K33" s="28"/>
      <c r="L33" s="6"/>
      <c r="M33" s="6"/>
      <c r="N33" s="30"/>
      <c r="O33" s="30"/>
      <c r="P33" s="30"/>
      <c r="Q33" s="30"/>
      <c r="R33" s="30"/>
      <c r="S33" s="30"/>
      <c r="T33" s="30"/>
      <c r="U33" s="30"/>
      <c r="V33" s="30"/>
    </row>
    <row r="34" spans="1:22" x14ac:dyDescent="0.45">
      <c r="A34" s="17">
        <v>30</v>
      </c>
      <c r="B34" s="18"/>
      <c r="C34" s="19"/>
      <c r="D34" s="19"/>
      <c r="E34" s="19"/>
      <c r="F34" s="20"/>
      <c r="G34" s="18"/>
      <c r="H34" s="18"/>
      <c r="I34" s="21"/>
      <c r="J34" s="28"/>
      <c r="K34" s="28"/>
      <c r="L34" s="6"/>
      <c r="M34" s="6"/>
      <c r="N34" s="65" t="s">
        <v>54</v>
      </c>
      <c r="O34" s="40"/>
      <c r="P34" s="40"/>
      <c r="Q34" s="40"/>
      <c r="R34" s="40"/>
      <c r="S34" s="40"/>
      <c r="T34" s="40"/>
      <c r="U34" s="40"/>
      <c r="V34" s="40"/>
    </row>
    <row r="35" spans="1:22" x14ac:dyDescent="0.45">
      <c r="A35" s="17">
        <v>31</v>
      </c>
      <c r="B35" s="17"/>
      <c r="C35" s="19"/>
      <c r="D35" s="19"/>
      <c r="E35" s="19"/>
      <c r="F35" s="20"/>
      <c r="G35" s="18"/>
      <c r="H35" s="18"/>
      <c r="I35" s="21"/>
      <c r="J35" s="28"/>
      <c r="K35" s="28"/>
      <c r="L35" s="6"/>
      <c r="M35" s="6"/>
      <c r="N35" s="66" t="s">
        <v>35</v>
      </c>
      <c r="O35" s="67" t="s">
        <v>36</v>
      </c>
      <c r="P35" s="67" t="s">
        <v>37</v>
      </c>
      <c r="Q35" s="67" t="s">
        <v>38</v>
      </c>
      <c r="R35" s="67" t="s">
        <v>39</v>
      </c>
      <c r="S35" s="67" t="s">
        <v>40</v>
      </c>
      <c r="T35" s="67" t="s">
        <v>41</v>
      </c>
      <c r="U35" s="67" t="s">
        <v>42</v>
      </c>
      <c r="V35" s="67" t="s">
        <v>43</v>
      </c>
    </row>
    <row r="36" spans="1:22" x14ac:dyDescent="0.45">
      <c r="A36" s="17">
        <v>32</v>
      </c>
      <c r="B36" s="17"/>
      <c r="C36" s="19"/>
      <c r="D36" s="19"/>
      <c r="E36" s="19"/>
      <c r="F36" s="20"/>
      <c r="G36" s="18"/>
      <c r="H36" s="18"/>
      <c r="I36" s="21"/>
      <c r="J36" s="28"/>
      <c r="K36" s="28"/>
      <c r="L36" s="6"/>
      <c r="M36" s="6"/>
      <c r="N36" s="68" t="s">
        <v>44</v>
      </c>
      <c r="O36" s="69">
        <f>W4</f>
        <v>9.8000000000000007</v>
      </c>
      <c r="P36" s="70">
        <f>W4*0.6</f>
        <v>5.88</v>
      </c>
      <c r="Q36" s="69">
        <f>W4*0.5</f>
        <v>4.9000000000000004</v>
      </c>
      <c r="R36" s="69">
        <f>W4*0.4</f>
        <v>3.9200000000000004</v>
      </c>
      <c r="S36" s="69">
        <f>W4*0.3</f>
        <v>2.94</v>
      </c>
      <c r="T36" s="69">
        <f>W4*0.28</f>
        <v>2.7440000000000007</v>
      </c>
      <c r="U36" s="69">
        <f>W4*0.27</f>
        <v>2.6460000000000004</v>
      </c>
      <c r="V36" s="69">
        <f>W4*0.24</f>
        <v>2.3519999999999999</v>
      </c>
    </row>
    <row r="37" spans="1:22" x14ac:dyDescent="0.45">
      <c r="A37" s="17">
        <v>33</v>
      </c>
      <c r="B37" s="17"/>
      <c r="C37" s="19"/>
      <c r="D37" s="19"/>
      <c r="E37" s="19"/>
      <c r="F37" s="20"/>
      <c r="G37" s="18"/>
      <c r="H37" s="18"/>
      <c r="I37" s="21"/>
      <c r="J37" s="28"/>
      <c r="K37" s="28"/>
      <c r="L37" s="6"/>
      <c r="M37" s="6"/>
      <c r="N37" s="68" t="s">
        <v>45</v>
      </c>
      <c r="O37" s="69"/>
      <c r="P37" s="69">
        <f>W4*0.4</f>
        <v>3.9200000000000004</v>
      </c>
      <c r="Q37" s="69">
        <f>W4*0.3</f>
        <v>2.94</v>
      </c>
      <c r="R37" s="69">
        <f>W4*0.3</f>
        <v>2.94</v>
      </c>
      <c r="S37" s="69">
        <f>W4*0.25</f>
        <v>2.4500000000000002</v>
      </c>
      <c r="T37" s="69">
        <f>W4*0.22</f>
        <v>2.1560000000000001</v>
      </c>
      <c r="U37" s="69">
        <f>W4*0.2</f>
        <v>1.9600000000000002</v>
      </c>
      <c r="V37" s="69">
        <f>W4*0.18</f>
        <v>1.764</v>
      </c>
    </row>
    <row r="38" spans="1:22" x14ac:dyDescent="0.45">
      <c r="A38" s="17">
        <v>34</v>
      </c>
      <c r="B38" s="18"/>
      <c r="C38" s="17"/>
      <c r="D38" s="17"/>
      <c r="E38" s="17"/>
      <c r="F38" s="20"/>
      <c r="G38" s="18"/>
      <c r="H38" s="18"/>
      <c r="I38" s="21"/>
      <c r="J38" s="28"/>
      <c r="K38" s="28"/>
      <c r="L38" s="6"/>
      <c r="M38" s="6"/>
      <c r="N38" s="68" t="s">
        <v>46</v>
      </c>
      <c r="O38" s="69"/>
      <c r="P38" s="69"/>
      <c r="Q38" s="69">
        <f>W4*0.2</f>
        <v>1.9600000000000002</v>
      </c>
      <c r="R38" s="69">
        <f>W4*0.2</f>
        <v>1.9600000000000002</v>
      </c>
      <c r="S38" s="69">
        <f>W4*0.2</f>
        <v>1.9600000000000002</v>
      </c>
      <c r="T38" s="69">
        <f>W4*0.18</f>
        <v>1.764</v>
      </c>
      <c r="U38" s="69">
        <f>W4*0.16</f>
        <v>1.5680000000000001</v>
      </c>
      <c r="V38" s="69">
        <f>W4*0.15</f>
        <v>1.47</v>
      </c>
    </row>
    <row r="39" spans="1:22" x14ac:dyDescent="0.45">
      <c r="A39" s="17">
        <v>35</v>
      </c>
      <c r="B39" s="18"/>
      <c r="C39" s="19"/>
      <c r="D39" s="19"/>
      <c r="E39" s="19"/>
      <c r="F39" s="20"/>
      <c r="G39" s="18"/>
      <c r="H39" s="18"/>
      <c r="I39" s="21"/>
      <c r="J39" s="28"/>
      <c r="K39" s="28"/>
      <c r="L39" s="6"/>
      <c r="M39" s="6"/>
      <c r="N39" s="68" t="s">
        <v>47</v>
      </c>
      <c r="O39" s="69"/>
      <c r="P39" s="69"/>
      <c r="Q39" s="69"/>
      <c r="R39" s="69">
        <f>W4*0.1</f>
        <v>0.98000000000000009</v>
      </c>
      <c r="S39" s="69">
        <f>W4*0.15</f>
        <v>1.47</v>
      </c>
      <c r="T39" s="69">
        <f>W4*0.14</f>
        <v>1.3720000000000003</v>
      </c>
      <c r="U39" s="69">
        <f>W4*0.12</f>
        <v>1.1759999999999999</v>
      </c>
      <c r="V39" s="69">
        <f>W4*0.12</f>
        <v>1.1759999999999999</v>
      </c>
    </row>
    <row r="40" spans="1:22" x14ac:dyDescent="0.45">
      <c r="A40" s="17">
        <v>36</v>
      </c>
      <c r="B40" s="18"/>
      <c r="C40" s="19"/>
      <c r="D40" s="19"/>
      <c r="E40" s="19"/>
      <c r="F40" s="20"/>
      <c r="G40" s="18"/>
      <c r="H40" s="18"/>
      <c r="I40" s="21"/>
      <c r="J40" s="28"/>
      <c r="K40" s="28"/>
      <c r="L40" s="6"/>
      <c r="M40" s="6"/>
      <c r="N40" s="68" t="s">
        <v>48</v>
      </c>
      <c r="O40" s="69"/>
      <c r="P40" s="69"/>
      <c r="Q40" s="69"/>
      <c r="R40" s="69"/>
      <c r="S40" s="69">
        <f>W4*0.1</f>
        <v>0.98000000000000009</v>
      </c>
      <c r="T40" s="69">
        <f>W4*0.1</f>
        <v>0.98000000000000009</v>
      </c>
      <c r="U40" s="69">
        <f>W4*0.1</f>
        <v>0.98000000000000009</v>
      </c>
      <c r="V40" s="69">
        <f>W4*0.1</f>
        <v>0.98000000000000009</v>
      </c>
    </row>
    <row r="41" spans="1:22" x14ac:dyDescent="0.45">
      <c r="A41" s="17">
        <v>37</v>
      </c>
      <c r="B41" s="18"/>
      <c r="C41" s="19"/>
      <c r="D41" s="19"/>
      <c r="E41" s="19"/>
      <c r="F41" s="20"/>
      <c r="G41" s="18"/>
      <c r="H41" s="18"/>
      <c r="I41" s="21"/>
      <c r="J41" s="28"/>
      <c r="K41" s="28"/>
      <c r="L41" s="6"/>
      <c r="M41" s="6"/>
      <c r="N41" s="68" t="s">
        <v>49</v>
      </c>
      <c r="O41" s="69"/>
      <c r="P41" s="69"/>
      <c r="Q41" s="69"/>
      <c r="R41" s="69"/>
      <c r="S41" s="69"/>
      <c r="T41" s="69">
        <f>W4*0.08</f>
        <v>0.78400000000000003</v>
      </c>
      <c r="U41" s="69">
        <f>W4*0.08</f>
        <v>0.78400000000000003</v>
      </c>
      <c r="V41" s="69">
        <f>W4*0.08</f>
        <v>0.78400000000000003</v>
      </c>
    </row>
    <row r="42" spans="1:22" x14ac:dyDescent="0.45">
      <c r="A42" s="17">
        <v>38</v>
      </c>
      <c r="B42" s="18"/>
      <c r="C42" s="17"/>
      <c r="D42" s="17"/>
      <c r="E42" s="17"/>
      <c r="F42" s="20"/>
      <c r="G42" s="18"/>
      <c r="H42" s="18"/>
      <c r="I42" s="21"/>
      <c r="J42" s="28"/>
      <c r="K42" s="28"/>
      <c r="L42" s="6"/>
      <c r="M42" s="6"/>
      <c r="N42" s="68" t="s">
        <v>50</v>
      </c>
      <c r="O42" s="69"/>
      <c r="P42" s="69"/>
      <c r="Q42" s="69"/>
      <c r="R42" s="69"/>
      <c r="S42" s="69"/>
      <c r="T42" s="69"/>
      <c r="U42" s="69">
        <f>W4*0.07</f>
        <v>0.68600000000000017</v>
      </c>
      <c r="V42" s="69">
        <f>W4*0.07</f>
        <v>0.68600000000000017</v>
      </c>
    </row>
    <row r="43" spans="1:22" x14ac:dyDescent="0.45">
      <c r="A43" s="17">
        <v>39</v>
      </c>
      <c r="B43" s="18"/>
      <c r="C43" s="19"/>
      <c r="D43" s="19"/>
      <c r="E43" s="19"/>
      <c r="F43" s="20"/>
      <c r="G43" s="18"/>
      <c r="H43" s="18"/>
      <c r="I43" s="21"/>
      <c r="J43" s="28"/>
      <c r="K43" s="28"/>
      <c r="L43" s="6"/>
      <c r="M43" s="6"/>
      <c r="N43" s="71" t="s">
        <v>51</v>
      </c>
      <c r="O43" s="72"/>
      <c r="P43" s="72"/>
      <c r="Q43" s="72"/>
      <c r="R43" s="72"/>
      <c r="S43" s="72"/>
      <c r="T43" s="72"/>
      <c r="U43" s="72"/>
      <c r="V43" s="72">
        <f>W4*0.06</f>
        <v>0.58799999999999997</v>
      </c>
    </row>
    <row r="44" spans="1:22" x14ac:dyDescent="0.45">
      <c r="A44" s="17">
        <v>40</v>
      </c>
      <c r="B44" s="17"/>
      <c r="C44" s="19"/>
      <c r="D44" s="19"/>
      <c r="E44" s="19"/>
      <c r="F44" s="20"/>
      <c r="G44" s="18"/>
      <c r="H44" s="18"/>
      <c r="I44" s="21"/>
      <c r="J44" s="28"/>
      <c r="K44" s="28"/>
      <c r="L44" s="6"/>
      <c r="M44" s="6"/>
      <c r="N44" s="65" t="s">
        <v>52</v>
      </c>
      <c r="O44" s="69">
        <f t="shared" ref="O44:V44" si="2">SUM(O36:O43)</f>
        <v>9.8000000000000007</v>
      </c>
      <c r="P44" s="69">
        <f t="shared" si="2"/>
        <v>9.8000000000000007</v>
      </c>
      <c r="Q44" s="69">
        <f t="shared" si="2"/>
        <v>9.8000000000000007</v>
      </c>
      <c r="R44" s="69">
        <f t="shared" si="2"/>
        <v>9.8000000000000007</v>
      </c>
      <c r="S44" s="69">
        <f t="shared" si="2"/>
        <v>9.8000000000000007</v>
      </c>
      <c r="T44" s="69">
        <f t="shared" si="2"/>
        <v>9.8000000000000025</v>
      </c>
      <c r="U44" s="69">
        <f t="shared" si="2"/>
        <v>9.8000000000000025</v>
      </c>
      <c r="V44" s="69">
        <f t="shared" si="2"/>
        <v>9.7999999999999989</v>
      </c>
    </row>
    <row r="45" spans="1:22" x14ac:dyDescent="0.45">
      <c r="A45" s="17">
        <v>41</v>
      </c>
      <c r="B45" s="17"/>
      <c r="C45" s="17"/>
      <c r="D45" s="17"/>
      <c r="E45" s="17"/>
      <c r="F45" s="20"/>
      <c r="G45" s="18"/>
      <c r="H45" s="18"/>
      <c r="I45" s="21"/>
      <c r="J45" s="28"/>
      <c r="K45" s="28"/>
      <c r="L45" s="6"/>
      <c r="M45" s="6"/>
      <c r="N45" s="30"/>
      <c r="O45" s="30"/>
      <c r="P45" s="30"/>
      <c r="Q45" s="30"/>
      <c r="R45" s="30"/>
      <c r="S45" s="30"/>
      <c r="T45" s="30"/>
      <c r="U45" s="30"/>
      <c r="V45" s="30"/>
    </row>
    <row r="46" spans="1:22" x14ac:dyDescent="0.45">
      <c r="A46" s="17">
        <v>42</v>
      </c>
      <c r="B46" s="18"/>
      <c r="C46" s="19"/>
      <c r="D46" s="19"/>
      <c r="E46" s="19"/>
      <c r="F46" s="20"/>
      <c r="G46" s="18"/>
      <c r="H46" s="18"/>
      <c r="I46" s="21"/>
      <c r="J46" s="28"/>
      <c r="K46" s="28"/>
      <c r="L46" s="6"/>
      <c r="M46" s="6"/>
      <c r="N46" s="30"/>
      <c r="O46" s="30"/>
      <c r="P46" s="30"/>
      <c r="Q46" s="30"/>
      <c r="R46" s="30"/>
      <c r="S46" s="30"/>
      <c r="T46" s="30"/>
      <c r="U46" s="30"/>
      <c r="V46" s="30"/>
    </row>
    <row r="47" spans="1:22" x14ac:dyDescent="0.45">
      <c r="A47" s="17">
        <v>43</v>
      </c>
      <c r="B47" s="18"/>
      <c r="C47" s="19"/>
      <c r="D47" s="19"/>
      <c r="E47" s="19"/>
      <c r="F47" s="20"/>
      <c r="G47" s="18"/>
      <c r="H47" s="18"/>
      <c r="I47" s="21"/>
      <c r="J47" s="28"/>
      <c r="K47" s="28"/>
      <c r="L47" s="6"/>
      <c r="M47" s="6"/>
      <c r="N47" s="73" t="s">
        <v>55</v>
      </c>
      <c r="O47" s="43"/>
      <c r="P47" s="43"/>
      <c r="Q47" s="43"/>
      <c r="R47" s="43"/>
      <c r="S47" s="43"/>
      <c r="T47" s="43"/>
      <c r="U47" s="43"/>
      <c r="V47" s="43"/>
    </row>
    <row r="48" spans="1:22" x14ac:dyDescent="0.45">
      <c r="A48" s="17">
        <v>44</v>
      </c>
      <c r="B48" s="18"/>
      <c r="C48" s="17"/>
      <c r="D48" s="17"/>
      <c r="E48" s="17"/>
      <c r="F48" s="20"/>
      <c r="G48" s="18"/>
      <c r="H48" s="18"/>
      <c r="I48" s="21"/>
      <c r="J48" s="28"/>
      <c r="K48" s="28"/>
      <c r="L48" s="6"/>
      <c r="M48" s="6"/>
      <c r="N48" s="74" t="s">
        <v>35</v>
      </c>
      <c r="O48" s="75" t="s">
        <v>36</v>
      </c>
      <c r="P48" s="75" t="s">
        <v>37</v>
      </c>
      <c r="Q48" s="75" t="s">
        <v>38</v>
      </c>
      <c r="R48" s="75" t="s">
        <v>39</v>
      </c>
      <c r="S48" s="75" t="s">
        <v>40</v>
      </c>
      <c r="T48" s="75" t="s">
        <v>41</v>
      </c>
      <c r="U48" s="75" t="s">
        <v>42</v>
      </c>
      <c r="V48" s="75" t="s">
        <v>43</v>
      </c>
    </row>
    <row r="49" spans="1:22" x14ac:dyDescent="0.45">
      <c r="A49" s="17">
        <v>45</v>
      </c>
      <c r="B49" s="18"/>
      <c r="C49" s="19"/>
      <c r="D49" s="19"/>
      <c r="E49" s="19"/>
      <c r="F49" s="20"/>
      <c r="G49" s="18"/>
      <c r="H49" s="18"/>
      <c r="I49" s="21"/>
      <c r="J49" s="28"/>
      <c r="K49" s="28"/>
      <c r="L49" s="6"/>
      <c r="M49" s="6"/>
      <c r="N49" s="76" t="s">
        <v>44</v>
      </c>
      <c r="O49" s="77">
        <f>W5</f>
        <v>4.9000000000000004</v>
      </c>
      <c r="P49" s="78">
        <f>W5*0.6</f>
        <v>2.94</v>
      </c>
      <c r="Q49" s="77">
        <f>W5*0.5</f>
        <v>2.4500000000000002</v>
      </c>
      <c r="R49" s="77">
        <f>W5*0.4</f>
        <v>1.9600000000000002</v>
      </c>
      <c r="S49" s="77">
        <f>W5*0.3</f>
        <v>1.47</v>
      </c>
      <c r="T49" s="77">
        <f>W5*0.28</f>
        <v>1.3720000000000003</v>
      </c>
      <c r="U49" s="77">
        <f>W5*0.27</f>
        <v>1.3230000000000002</v>
      </c>
      <c r="V49" s="77">
        <f>W5*0.24</f>
        <v>1.1759999999999999</v>
      </c>
    </row>
    <row r="50" spans="1:22" x14ac:dyDescent="0.45">
      <c r="A50" s="17">
        <v>46</v>
      </c>
      <c r="B50" s="18"/>
      <c r="C50" s="27"/>
      <c r="D50" s="27"/>
      <c r="E50" s="27"/>
      <c r="F50" s="20"/>
      <c r="G50" s="18"/>
      <c r="H50" s="18"/>
      <c r="I50" s="21"/>
      <c r="J50" s="28"/>
      <c r="K50" s="28"/>
      <c r="L50" s="6"/>
      <c r="M50" s="6"/>
      <c r="N50" s="76" t="s">
        <v>45</v>
      </c>
      <c r="O50" s="77"/>
      <c r="P50" s="77">
        <f>W5*0.4</f>
        <v>1.9600000000000002</v>
      </c>
      <c r="Q50" s="77">
        <f>W5*0.3</f>
        <v>1.47</v>
      </c>
      <c r="R50" s="77">
        <f>W5*0.3</f>
        <v>1.47</v>
      </c>
      <c r="S50" s="77">
        <f>W5*0.25</f>
        <v>1.2250000000000001</v>
      </c>
      <c r="T50" s="77">
        <f>W5*0.22</f>
        <v>1.0780000000000001</v>
      </c>
      <c r="U50" s="77">
        <f>W5*0.2</f>
        <v>0.98000000000000009</v>
      </c>
      <c r="V50" s="77">
        <f>W5*0.18</f>
        <v>0.88200000000000001</v>
      </c>
    </row>
    <row r="51" spans="1:22" x14ac:dyDescent="0.45">
      <c r="A51" s="17">
        <v>47</v>
      </c>
      <c r="B51" s="18"/>
      <c r="C51" s="19"/>
      <c r="D51" s="19"/>
      <c r="E51" s="19"/>
      <c r="F51" s="20"/>
      <c r="G51" s="18"/>
      <c r="H51" s="18"/>
      <c r="I51" s="21"/>
      <c r="J51" s="28"/>
      <c r="K51" s="28"/>
      <c r="L51" s="6"/>
      <c r="M51" s="6"/>
      <c r="N51" s="76" t="s">
        <v>46</v>
      </c>
      <c r="O51" s="77"/>
      <c r="P51" s="77"/>
      <c r="Q51" s="77">
        <f>W5*0.2</f>
        <v>0.98000000000000009</v>
      </c>
      <c r="R51" s="77">
        <f>W5*0.2</f>
        <v>0.98000000000000009</v>
      </c>
      <c r="S51" s="77">
        <f>W5*0.2</f>
        <v>0.98000000000000009</v>
      </c>
      <c r="T51" s="77">
        <f>W5*0.18</f>
        <v>0.88200000000000001</v>
      </c>
      <c r="U51" s="77">
        <f>W5*0.16</f>
        <v>0.78400000000000003</v>
      </c>
      <c r="V51" s="77">
        <f>W5*0.15</f>
        <v>0.73499999999999999</v>
      </c>
    </row>
    <row r="52" spans="1:22" x14ac:dyDescent="0.45">
      <c r="A52" s="17">
        <v>48</v>
      </c>
      <c r="B52" s="18"/>
      <c r="C52" s="17"/>
      <c r="D52" s="17"/>
      <c r="E52" s="17"/>
      <c r="F52" s="20"/>
      <c r="G52" s="18"/>
      <c r="H52" s="18"/>
      <c r="I52" s="21"/>
      <c r="J52" s="28"/>
      <c r="K52" s="28"/>
      <c r="L52" s="6"/>
      <c r="M52" s="6"/>
      <c r="N52" s="76" t="s">
        <v>47</v>
      </c>
      <c r="O52" s="77"/>
      <c r="P52" s="77"/>
      <c r="Q52" s="77"/>
      <c r="R52" s="77">
        <f>W5*0.1</f>
        <v>0.49000000000000005</v>
      </c>
      <c r="S52" s="77">
        <f>W5*0.15</f>
        <v>0.73499999999999999</v>
      </c>
      <c r="T52" s="77">
        <f>W5*0.14</f>
        <v>0.68600000000000017</v>
      </c>
      <c r="U52" s="77">
        <f>W5*0.12</f>
        <v>0.58799999999999997</v>
      </c>
      <c r="V52" s="77">
        <f>W5*0.12</f>
        <v>0.58799999999999997</v>
      </c>
    </row>
    <row r="53" spans="1:22" x14ac:dyDescent="0.45">
      <c r="A53" s="17">
        <v>49</v>
      </c>
      <c r="B53" s="18"/>
      <c r="C53" s="19"/>
      <c r="D53" s="19"/>
      <c r="E53" s="19"/>
      <c r="F53" s="20"/>
      <c r="G53" s="18"/>
      <c r="H53" s="18"/>
      <c r="I53" s="21"/>
      <c r="J53" s="28"/>
      <c r="K53" s="28"/>
      <c r="L53" s="6"/>
      <c r="M53" s="6"/>
      <c r="N53" s="76" t="s">
        <v>48</v>
      </c>
      <c r="O53" s="77"/>
      <c r="P53" s="77"/>
      <c r="Q53" s="77"/>
      <c r="R53" s="77"/>
      <c r="S53" s="77">
        <f>W5*0.1</f>
        <v>0.49000000000000005</v>
      </c>
      <c r="T53" s="77">
        <f>W5*0.1</f>
        <v>0.49000000000000005</v>
      </c>
      <c r="U53" s="77">
        <f>W5*0.1</f>
        <v>0.49000000000000005</v>
      </c>
      <c r="V53" s="77">
        <f>W5*0.1</f>
        <v>0.49000000000000005</v>
      </c>
    </row>
    <row r="54" spans="1:22" x14ac:dyDescent="0.45">
      <c r="A54" s="17">
        <v>50</v>
      </c>
      <c r="B54" s="18"/>
      <c r="C54" s="19"/>
      <c r="D54" s="19"/>
      <c r="E54" s="19"/>
      <c r="F54" s="20"/>
      <c r="G54" s="18"/>
      <c r="H54" s="18"/>
      <c r="I54" s="21"/>
      <c r="J54" s="28"/>
      <c r="K54" s="28"/>
      <c r="L54" s="6"/>
      <c r="M54" s="6"/>
      <c r="N54" s="76" t="s">
        <v>49</v>
      </c>
      <c r="O54" s="77"/>
      <c r="P54" s="77"/>
      <c r="Q54" s="77"/>
      <c r="R54" s="77"/>
      <c r="S54" s="77"/>
      <c r="T54" s="77">
        <f>W5*0.08</f>
        <v>0.39200000000000002</v>
      </c>
      <c r="U54" s="77">
        <f>W5*0.08</f>
        <v>0.39200000000000002</v>
      </c>
      <c r="V54" s="77">
        <f>W5*0.08</f>
        <v>0.39200000000000002</v>
      </c>
    </row>
    <row r="55" spans="1:22" x14ac:dyDescent="0.45">
      <c r="A55" s="17">
        <v>51</v>
      </c>
      <c r="B55" s="17"/>
      <c r="C55" s="17"/>
      <c r="D55" s="17"/>
      <c r="E55" s="17"/>
      <c r="F55" s="20"/>
      <c r="G55" s="18"/>
      <c r="H55" s="18"/>
      <c r="I55" s="21"/>
      <c r="J55" s="28"/>
      <c r="K55" s="28"/>
      <c r="L55" s="6"/>
      <c r="M55" s="6"/>
      <c r="N55" s="76" t="s">
        <v>50</v>
      </c>
      <c r="O55" s="77"/>
      <c r="P55" s="77"/>
      <c r="Q55" s="77"/>
      <c r="R55" s="77"/>
      <c r="S55" s="77"/>
      <c r="T55" s="77"/>
      <c r="U55" s="77">
        <f>W5*0.07</f>
        <v>0.34300000000000008</v>
      </c>
      <c r="V55" s="77">
        <f>W5*0.07</f>
        <v>0.34300000000000008</v>
      </c>
    </row>
    <row r="56" spans="1:22" x14ac:dyDescent="0.45">
      <c r="A56" s="17">
        <v>52</v>
      </c>
      <c r="B56" s="18"/>
      <c r="C56" s="19"/>
      <c r="D56" s="19"/>
      <c r="E56" s="19"/>
      <c r="F56" s="20"/>
      <c r="G56" s="18"/>
      <c r="H56" s="18"/>
      <c r="I56" s="21"/>
      <c r="J56" s="28"/>
      <c r="K56" s="28"/>
      <c r="L56" s="6"/>
      <c r="M56" s="6"/>
      <c r="N56" s="79" t="s">
        <v>51</v>
      </c>
      <c r="O56" s="80"/>
      <c r="P56" s="80"/>
      <c r="Q56" s="80"/>
      <c r="R56" s="80"/>
      <c r="S56" s="80"/>
      <c r="T56" s="80"/>
      <c r="U56" s="80"/>
      <c r="V56" s="80">
        <f>W5*0.06</f>
        <v>0.29399999999999998</v>
      </c>
    </row>
    <row r="57" spans="1:22" x14ac:dyDescent="0.45">
      <c r="A57" s="17">
        <v>53</v>
      </c>
      <c r="B57" s="17"/>
      <c r="C57" s="19"/>
      <c r="D57" s="19"/>
      <c r="E57" s="19"/>
      <c r="F57" s="20"/>
      <c r="G57" s="18"/>
      <c r="H57" s="18"/>
      <c r="I57" s="21"/>
      <c r="J57" s="28"/>
      <c r="K57" s="28"/>
      <c r="L57" s="6"/>
      <c r="M57" s="6"/>
      <c r="N57" s="73" t="s">
        <v>52</v>
      </c>
      <c r="O57" s="77">
        <f t="shared" ref="O57:V57" si="3">SUM(O49:O56)</f>
        <v>4.9000000000000004</v>
      </c>
      <c r="P57" s="77">
        <f t="shared" si="3"/>
        <v>4.9000000000000004</v>
      </c>
      <c r="Q57" s="77">
        <f t="shared" si="3"/>
        <v>4.9000000000000004</v>
      </c>
      <c r="R57" s="77">
        <f t="shared" si="3"/>
        <v>4.9000000000000004</v>
      </c>
      <c r="S57" s="77">
        <f t="shared" si="3"/>
        <v>4.9000000000000004</v>
      </c>
      <c r="T57" s="77">
        <f t="shared" si="3"/>
        <v>4.9000000000000012</v>
      </c>
      <c r="U57" s="77">
        <f t="shared" si="3"/>
        <v>4.9000000000000012</v>
      </c>
      <c r="V57" s="77">
        <f t="shared" si="3"/>
        <v>4.8999999999999995</v>
      </c>
    </row>
    <row r="58" spans="1:22" x14ac:dyDescent="0.45">
      <c r="A58" s="17">
        <v>54</v>
      </c>
      <c r="B58" s="18"/>
      <c r="C58" s="19"/>
      <c r="D58" s="19"/>
      <c r="E58" s="19"/>
      <c r="F58" s="20"/>
      <c r="G58" s="18"/>
      <c r="H58" s="18"/>
      <c r="I58" s="21"/>
      <c r="J58" s="28"/>
      <c r="K58" s="28"/>
      <c r="L58" s="6"/>
      <c r="M58" s="6"/>
      <c r="N58" s="6"/>
    </row>
    <row r="59" spans="1:22" x14ac:dyDescent="0.45">
      <c r="A59" s="17">
        <v>55</v>
      </c>
      <c r="B59" s="18"/>
      <c r="C59" s="19"/>
      <c r="D59" s="19"/>
      <c r="E59" s="19"/>
      <c r="F59" s="20"/>
      <c r="G59" s="18"/>
      <c r="H59" s="18"/>
      <c r="I59" s="21"/>
      <c r="J59" s="28"/>
      <c r="K59" s="28"/>
      <c r="L59" s="6"/>
      <c r="M59" s="6"/>
      <c r="N59" s="6"/>
    </row>
    <row r="60" spans="1:22" x14ac:dyDescent="0.45">
      <c r="A60" s="17">
        <v>56</v>
      </c>
      <c r="B60" s="17"/>
      <c r="C60" s="19"/>
      <c r="D60" s="19"/>
      <c r="E60" s="19"/>
      <c r="F60" s="20"/>
      <c r="G60" s="18"/>
      <c r="H60" s="18"/>
      <c r="I60" s="21"/>
      <c r="J60" s="28"/>
      <c r="K60" s="28"/>
      <c r="L60" s="6"/>
      <c r="M60" s="6"/>
      <c r="N60" s="6"/>
    </row>
    <row r="61" spans="1:22" x14ac:dyDescent="0.45">
      <c r="A61" s="17">
        <v>57</v>
      </c>
      <c r="B61" s="18"/>
      <c r="C61" s="17"/>
      <c r="D61" s="17"/>
      <c r="E61" s="17"/>
      <c r="F61" s="20"/>
      <c r="G61" s="18"/>
      <c r="H61" s="18"/>
      <c r="I61" s="21"/>
      <c r="J61" s="28"/>
      <c r="K61" s="28"/>
      <c r="L61" s="6"/>
      <c r="M61" s="6"/>
      <c r="N61" s="6"/>
    </row>
    <row r="62" spans="1:22" x14ac:dyDescent="0.45">
      <c r="A62" s="17">
        <v>58</v>
      </c>
      <c r="B62" s="18"/>
      <c r="C62" s="19"/>
      <c r="D62" s="19"/>
      <c r="E62" s="19"/>
      <c r="F62" s="20"/>
      <c r="G62" s="18"/>
      <c r="H62" s="18"/>
      <c r="I62" s="21"/>
      <c r="J62" s="28"/>
      <c r="K62" s="28"/>
      <c r="L62" s="6"/>
      <c r="M62" s="6"/>
      <c r="N62" s="6"/>
    </row>
    <row r="63" spans="1:22" x14ac:dyDescent="0.45">
      <c r="A63" s="17">
        <v>59</v>
      </c>
      <c r="B63" s="18"/>
      <c r="C63" s="19"/>
      <c r="D63" s="19"/>
      <c r="E63" s="19"/>
      <c r="F63" s="20"/>
      <c r="G63" s="18"/>
      <c r="H63" s="18"/>
      <c r="I63" s="21"/>
      <c r="J63" s="28"/>
      <c r="K63" s="28"/>
      <c r="L63" s="6"/>
      <c r="M63" s="6"/>
      <c r="N63" s="6"/>
    </row>
    <row r="64" spans="1:22" x14ac:dyDescent="0.45">
      <c r="A64" s="17">
        <v>60</v>
      </c>
      <c r="B64" s="18"/>
      <c r="C64" s="19"/>
      <c r="D64" s="19"/>
      <c r="E64" s="19"/>
      <c r="F64" s="20"/>
      <c r="G64" s="18"/>
      <c r="H64" s="18"/>
      <c r="I64" s="21"/>
      <c r="J64" s="28"/>
      <c r="K64" s="28"/>
      <c r="L64" s="6"/>
      <c r="M64" s="6"/>
      <c r="N64" s="6"/>
    </row>
    <row r="65" spans="1:14" x14ac:dyDescent="0.45">
      <c r="A65" s="17">
        <v>61</v>
      </c>
      <c r="B65" s="18"/>
      <c r="C65" s="19"/>
      <c r="D65" s="19"/>
      <c r="E65" s="19"/>
      <c r="F65" s="20"/>
      <c r="G65" s="18"/>
      <c r="H65" s="18"/>
      <c r="I65" s="21"/>
      <c r="J65" s="28"/>
      <c r="K65" s="28"/>
      <c r="L65" s="6"/>
      <c r="M65" s="6"/>
      <c r="N65" s="6"/>
    </row>
    <row r="66" spans="1:14" x14ac:dyDescent="0.45">
      <c r="A66" s="17">
        <v>62</v>
      </c>
      <c r="B66" s="17"/>
      <c r="C66" s="17"/>
      <c r="D66" s="17"/>
      <c r="E66" s="17"/>
      <c r="F66" s="20"/>
      <c r="G66" s="18"/>
      <c r="H66" s="18"/>
      <c r="I66" s="21"/>
      <c r="J66" s="28"/>
      <c r="K66" s="28"/>
      <c r="L66" s="6"/>
      <c r="M66" s="6"/>
      <c r="N66" s="6"/>
    </row>
    <row r="67" spans="1:14" x14ac:dyDescent="0.45">
      <c r="A67" s="17">
        <v>63</v>
      </c>
      <c r="B67" s="17"/>
      <c r="C67" s="17"/>
      <c r="D67" s="17"/>
      <c r="E67" s="17"/>
      <c r="F67" s="20"/>
      <c r="G67" s="18"/>
      <c r="H67" s="18"/>
      <c r="I67" s="21"/>
      <c r="J67" s="28"/>
      <c r="K67" s="28"/>
      <c r="L67" s="6"/>
      <c r="M67" s="6"/>
      <c r="N67" s="6"/>
    </row>
    <row r="68" spans="1:14" x14ac:dyDescent="0.45">
      <c r="A68" s="17">
        <v>64</v>
      </c>
      <c r="B68" s="17"/>
      <c r="C68" s="17"/>
      <c r="D68" s="17"/>
      <c r="E68" s="17"/>
      <c r="F68" s="20"/>
      <c r="G68" s="18"/>
      <c r="H68" s="18"/>
      <c r="I68" s="21"/>
      <c r="J68" s="28"/>
      <c r="K68" s="28"/>
      <c r="L68" s="6"/>
      <c r="M68" s="6"/>
      <c r="N68" s="6"/>
    </row>
    <row r="69" spans="1:14" x14ac:dyDescent="0.45">
      <c r="A69" s="17">
        <v>65</v>
      </c>
      <c r="B69" s="18"/>
      <c r="C69" s="19"/>
      <c r="D69" s="19"/>
      <c r="E69" s="19"/>
      <c r="F69" s="20"/>
      <c r="G69" s="18"/>
      <c r="H69" s="18"/>
      <c r="I69" s="21"/>
      <c r="J69" s="28"/>
      <c r="K69" s="28"/>
      <c r="L69" s="6"/>
      <c r="M69" s="6"/>
      <c r="N69" s="6"/>
    </row>
    <row r="70" spans="1:14" x14ac:dyDescent="0.45">
      <c r="A70" s="17">
        <v>66</v>
      </c>
      <c r="B70" s="18"/>
      <c r="C70" s="19"/>
      <c r="D70" s="19"/>
      <c r="E70" s="19"/>
      <c r="F70" s="20"/>
      <c r="G70" s="18"/>
      <c r="H70" s="18"/>
      <c r="I70" s="21"/>
      <c r="J70" s="28"/>
      <c r="K70" s="28"/>
      <c r="L70" s="6"/>
      <c r="M70" s="6"/>
      <c r="N70" s="6"/>
    </row>
    <row r="71" spans="1:14" x14ac:dyDescent="0.45">
      <c r="A71" s="17">
        <v>67</v>
      </c>
      <c r="B71" s="18"/>
      <c r="C71" s="19"/>
      <c r="D71" s="19"/>
      <c r="E71" s="19"/>
      <c r="F71" s="20"/>
      <c r="G71" s="18"/>
      <c r="H71" s="18"/>
      <c r="I71" s="21"/>
      <c r="J71" s="28"/>
      <c r="K71" s="28"/>
      <c r="L71" s="6"/>
      <c r="M71" s="6"/>
      <c r="N71" s="6"/>
    </row>
    <row r="72" spans="1:14" x14ac:dyDescent="0.45">
      <c r="A72" s="17">
        <v>68</v>
      </c>
      <c r="B72" s="17"/>
      <c r="C72" s="17"/>
      <c r="D72" s="17"/>
      <c r="E72" s="17"/>
      <c r="F72" s="20"/>
      <c r="G72" s="18"/>
      <c r="H72" s="18"/>
      <c r="I72" s="21"/>
      <c r="J72" s="28"/>
      <c r="K72" s="28"/>
      <c r="L72" s="6"/>
      <c r="M72" s="6"/>
      <c r="N72" s="6"/>
    </row>
    <row r="73" spans="1:14" x14ac:dyDescent="0.45">
      <c r="A73" s="17">
        <v>69</v>
      </c>
      <c r="B73" s="18"/>
      <c r="C73" s="19"/>
      <c r="D73" s="19"/>
      <c r="E73" s="19"/>
      <c r="F73" s="20"/>
      <c r="G73" s="18"/>
      <c r="H73" s="18"/>
      <c r="I73" s="21"/>
      <c r="J73" s="28"/>
      <c r="K73" s="28"/>
      <c r="L73" s="6"/>
      <c r="M73" s="6"/>
      <c r="N73" s="6"/>
    </row>
    <row r="74" spans="1:14" x14ac:dyDescent="0.45">
      <c r="A74" s="17">
        <v>70</v>
      </c>
      <c r="B74" s="17"/>
      <c r="C74" s="17"/>
      <c r="D74" s="17"/>
      <c r="E74" s="17"/>
      <c r="F74" s="20"/>
      <c r="G74" s="18"/>
      <c r="H74" s="18"/>
      <c r="I74" s="21"/>
      <c r="J74" s="28"/>
      <c r="K74" s="28"/>
      <c r="L74" s="6"/>
      <c r="M74" s="6"/>
      <c r="N74" s="6"/>
    </row>
    <row r="75" spans="1:14" x14ac:dyDescent="0.45">
      <c r="A75" s="17">
        <v>71</v>
      </c>
      <c r="B75" s="17"/>
      <c r="C75" s="17"/>
      <c r="D75" s="17"/>
      <c r="E75" s="17"/>
      <c r="F75" s="20"/>
      <c r="G75" s="18"/>
      <c r="H75" s="18"/>
      <c r="I75" s="21"/>
      <c r="J75" s="28"/>
      <c r="K75" s="28"/>
      <c r="L75" s="6"/>
      <c r="M75" s="6"/>
      <c r="N75" s="6"/>
    </row>
    <row r="76" spans="1:14" x14ac:dyDescent="0.45">
      <c r="A76" s="17">
        <v>72</v>
      </c>
      <c r="B76" s="17"/>
      <c r="C76" s="17"/>
      <c r="D76" s="17"/>
      <c r="E76" s="17"/>
      <c r="F76" s="20"/>
      <c r="G76" s="18"/>
      <c r="H76" s="18"/>
      <c r="I76" s="21"/>
      <c r="J76" s="28"/>
      <c r="K76" s="28"/>
      <c r="L76" s="6"/>
      <c r="M76" s="6"/>
      <c r="N76" s="6"/>
    </row>
    <row r="77" spans="1:14" x14ac:dyDescent="0.45">
      <c r="A77" s="17">
        <v>73</v>
      </c>
      <c r="B77" s="17"/>
      <c r="C77" s="17"/>
      <c r="D77" s="17"/>
      <c r="E77" s="17"/>
      <c r="F77" s="20"/>
      <c r="G77" s="18"/>
      <c r="H77" s="18"/>
      <c r="I77" s="21"/>
      <c r="J77" s="28"/>
      <c r="K77" s="28"/>
      <c r="L77" s="6"/>
      <c r="M77" s="6"/>
      <c r="N77" s="6"/>
    </row>
    <row r="78" spans="1:14" x14ac:dyDescent="0.45">
      <c r="A78" s="17">
        <v>74</v>
      </c>
      <c r="B78" s="17"/>
      <c r="C78" s="17"/>
      <c r="D78" s="17"/>
      <c r="E78" s="17"/>
      <c r="F78" s="20"/>
      <c r="G78" s="18"/>
      <c r="H78" s="18"/>
      <c r="I78" s="21"/>
      <c r="J78" s="28"/>
      <c r="K78" s="28"/>
      <c r="L78" s="6"/>
      <c r="M78" s="6"/>
      <c r="N78" s="6"/>
    </row>
    <row r="79" spans="1:14" x14ac:dyDescent="0.45">
      <c r="A79" s="17">
        <v>75</v>
      </c>
      <c r="B79" s="17"/>
      <c r="C79" s="17"/>
      <c r="D79" s="17"/>
      <c r="E79" s="17"/>
      <c r="F79" s="20"/>
      <c r="G79" s="18"/>
      <c r="H79" s="18"/>
      <c r="I79" s="21"/>
      <c r="J79" s="28"/>
      <c r="K79" s="28"/>
      <c r="L79" s="6"/>
      <c r="M79" s="6"/>
      <c r="N79" s="6"/>
    </row>
    <row r="80" spans="1:14" x14ac:dyDescent="0.45">
      <c r="A80" s="17">
        <v>76</v>
      </c>
      <c r="B80" s="17"/>
      <c r="C80" s="17"/>
      <c r="D80" s="17"/>
      <c r="E80" s="17"/>
      <c r="F80" s="20"/>
      <c r="G80" s="18"/>
      <c r="H80" s="18"/>
      <c r="I80" s="21"/>
      <c r="J80" s="28"/>
      <c r="K80" s="28"/>
      <c r="L80" s="6"/>
      <c r="M80" s="6"/>
      <c r="N80" s="6"/>
    </row>
    <row r="81" spans="1:14" x14ac:dyDescent="0.45">
      <c r="A81" s="17">
        <v>77</v>
      </c>
      <c r="B81" s="17"/>
      <c r="C81" s="17"/>
      <c r="D81" s="17"/>
      <c r="E81" s="17"/>
      <c r="F81" s="20"/>
      <c r="G81" s="18"/>
      <c r="H81" s="18"/>
      <c r="I81" s="21"/>
      <c r="J81" s="28"/>
      <c r="K81" s="28"/>
      <c r="L81" s="6"/>
      <c r="M81" s="6"/>
      <c r="N81" s="6"/>
    </row>
    <row r="82" spans="1:14" x14ac:dyDescent="0.45">
      <c r="A82" s="17">
        <v>78</v>
      </c>
      <c r="B82" s="17"/>
      <c r="C82" s="17"/>
      <c r="D82" s="17"/>
      <c r="E82" s="17"/>
      <c r="F82" s="20"/>
      <c r="G82" s="18"/>
      <c r="H82" s="18"/>
      <c r="I82" s="21"/>
      <c r="J82" s="28"/>
      <c r="K82" s="28"/>
      <c r="L82" s="6"/>
      <c r="M82" s="6"/>
      <c r="N82" s="6"/>
    </row>
    <row r="83" spans="1:14" x14ac:dyDescent="0.45">
      <c r="A83" s="17">
        <v>79</v>
      </c>
      <c r="B83" s="17"/>
      <c r="C83" s="17"/>
      <c r="D83" s="17"/>
      <c r="E83" s="17"/>
      <c r="F83" s="20"/>
      <c r="G83" s="18"/>
      <c r="H83" s="18"/>
      <c r="I83" s="21"/>
      <c r="J83" s="28"/>
      <c r="K83" s="28"/>
      <c r="L83" s="6"/>
      <c r="M83" s="6"/>
      <c r="N83" s="6"/>
    </row>
    <row r="84" spans="1:14" x14ac:dyDescent="0.45">
      <c r="A84" s="17">
        <v>80</v>
      </c>
      <c r="B84" s="17"/>
      <c r="C84" s="17"/>
      <c r="D84" s="17"/>
      <c r="E84" s="17"/>
      <c r="F84" s="20"/>
      <c r="G84" s="18"/>
      <c r="H84" s="18"/>
      <c r="I84" s="21"/>
      <c r="J84" s="28"/>
      <c r="K84" s="28"/>
      <c r="L84" s="6"/>
      <c r="M84" s="6"/>
      <c r="N84" s="6"/>
    </row>
    <row r="85" spans="1:14" x14ac:dyDescent="0.45">
      <c r="A85" s="17">
        <v>81</v>
      </c>
      <c r="B85" s="17"/>
      <c r="C85" s="17"/>
      <c r="D85" s="17"/>
      <c r="E85" s="17"/>
      <c r="F85" s="20"/>
      <c r="G85" s="18"/>
      <c r="H85" s="18"/>
      <c r="I85" s="21"/>
      <c r="J85" s="28"/>
      <c r="K85" s="28"/>
      <c r="L85" s="6"/>
      <c r="M85" s="6"/>
      <c r="N85" s="6"/>
    </row>
    <row r="86" spans="1:14" x14ac:dyDescent="0.45">
      <c r="A86" s="17">
        <v>82</v>
      </c>
      <c r="B86" s="17"/>
      <c r="C86" s="17"/>
      <c r="D86" s="17"/>
      <c r="E86" s="17"/>
      <c r="F86" s="20"/>
      <c r="G86" s="18"/>
      <c r="H86" s="18"/>
      <c r="I86" s="21"/>
      <c r="J86" s="28"/>
      <c r="K86" s="28"/>
      <c r="L86" s="6"/>
      <c r="M86" s="6"/>
      <c r="N86" s="6"/>
    </row>
    <row r="87" spans="1:14" x14ac:dyDescent="0.45">
      <c r="A87" s="17">
        <v>83</v>
      </c>
      <c r="B87" s="17"/>
      <c r="C87" s="17"/>
      <c r="D87" s="17"/>
      <c r="E87" s="17"/>
      <c r="F87" s="20"/>
      <c r="G87" s="18"/>
      <c r="H87" s="18"/>
      <c r="I87" s="21"/>
      <c r="J87" s="28"/>
      <c r="K87" s="28"/>
      <c r="L87" s="6"/>
      <c r="M87" s="6"/>
      <c r="N87" s="6"/>
    </row>
    <row r="88" spans="1:14" x14ac:dyDescent="0.45">
      <c r="A88" s="17">
        <v>84</v>
      </c>
      <c r="B88" s="17"/>
      <c r="C88" s="17"/>
      <c r="D88" s="17"/>
      <c r="E88" s="17"/>
      <c r="F88" s="20"/>
      <c r="G88" s="18"/>
      <c r="H88" s="18"/>
      <c r="I88" s="21"/>
      <c r="J88" s="28"/>
      <c r="K88" s="28"/>
      <c r="L88" s="6"/>
      <c r="M88" s="6"/>
      <c r="N88" s="6"/>
    </row>
    <row r="89" spans="1:14" x14ac:dyDescent="0.45">
      <c r="A89" s="17">
        <v>85</v>
      </c>
      <c r="B89" s="17"/>
      <c r="C89" s="17"/>
      <c r="D89" s="17"/>
      <c r="E89" s="17"/>
      <c r="F89" s="20"/>
      <c r="G89" s="18"/>
      <c r="H89" s="18"/>
      <c r="I89" s="21"/>
      <c r="J89" s="28"/>
      <c r="K89" s="28"/>
      <c r="L89" s="6"/>
      <c r="M89" s="6"/>
      <c r="N89" s="6"/>
    </row>
    <row r="90" spans="1:14" x14ac:dyDescent="0.45">
      <c r="A90" s="17">
        <v>86</v>
      </c>
      <c r="B90" s="17"/>
      <c r="C90" s="17"/>
      <c r="D90" s="17"/>
      <c r="E90" s="17"/>
      <c r="F90" s="20"/>
      <c r="G90" s="18"/>
      <c r="H90" s="18"/>
      <c r="I90" s="21"/>
      <c r="J90" s="28"/>
      <c r="K90" s="28"/>
      <c r="L90" s="6"/>
      <c r="M90" s="6"/>
      <c r="N90" s="6"/>
    </row>
    <row r="91" spans="1:14" x14ac:dyDescent="0.45">
      <c r="A91" s="17">
        <v>87</v>
      </c>
      <c r="B91" s="17"/>
      <c r="C91" s="17"/>
      <c r="D91" s="17"/>
      <c r="E91" s="17"/>
      <c r="F91" s="20"/>
      <c r="G91" s="18"/>
      <c r="H91" s="18"/>
      <c r="I91" s="21"/>
      <c r="J91" s="28"/>
      <c r="K91" s="28"/>
      <c r="L91" s="6"/>
      <c r="M91" s="6"/>
      <c r="N91" s="6"/>
    </row>
    <row r="92" spans="1:14" x14ac:dyDescent="0.45">
      <c r="A92" s="17">
        <v>88</v>
      </c>
      <c r="B92" s="17"/>
      <c r="C92" s="17"/>
      <c r="D92" s="17"/>
      <c r="E92" s="17"/>
      <c r="F92" s="20"/>
      <c r="G92" s="18"/>
      <c r="H92" s="18"/>
      <c r="I92" s="21"/>
      <c r="J92" s="28"/>
      <c r="K92" s="28"/>
      <c r="L92" s="6"/>
      <c r="M92" s="6"/>
      <c r="N92" s="6"/>
    </row>
    <row r="93" spans="1:14" x14ac:dyDescent="0.45">
      <c r="A93" s="17">
        <v>89</v>
      </c>
      <c r="B93" s="17"/>
      <c r="C93" s="17"/>
      <c r="D93" s="17"/>
      <c r="E93" s="17"/>
      <c r="F93" s="20"/>
      <c r="G93" s="18"/>
      <c r="H93" s="18"/>
      <c r="I93" s="21"/>
      <c r="J93" s="28"/>
      <c r="K93" s="28"/>
      <c r="L93" s="6"/>
      <c r="M93" s="6"/>
      <c r="N93" s="6"/>
    </row>
    <row r="94" spans="1:14" x14ac:dyDescent="0.45">
      <c r="A94" s="17">
        <v>90</v>
      </c>
      <c r="B94" s="17"/>
      <c r="C94" s="17"/>
      <c r="D94" s="17"/>
      <c r="E94" s="17"/>
      <c r="F94" s="20"/>
      <c r="G94" s="18"/>
      <c r="H94" s="18"/>
      <c r="I94" s="21"/>
      <c r="J94" s="28"/>
      <c r="K94" s="28"/>
      <c r="L94" s="6"/>
      <c r="M94" s="6"/>
      <c r="N94" s="6"/>
    </row>
    <row r="95" spans="1:14" x14ac:dyDescent="0.45">
      <c r="A95" s="17">
        <v>91</v>
      </c>
      <c r="B95" s="17"/>
      <c r="C95" s="17"/>
      <c r="D95" s="17"/>
      <c r="E95" s="17"/>
      <c r="F95" s="20"/>
      <c r="G95" s="18"/>
      <c r="H95" s="18"/>
      <c r="I95" s="21"/>
      <c r="J95" s="28"/>
      <c r="K95" s="28"/>
      <c r="L95" s="6"/>
      <c r="M95" s="6"/>
      <c r="N95" s="6"/>
    </row>
    <row r="96" spans="1:14" x14ac:dyDescent="0.45">
      <c r="A96" s="17">
        <v>92</v>
      </c>
      <c r="B96" s="17"/>
      <c r="C96" s="17"/>
      <c r="D96" s="17"/>
      <c r="E96" s="17"/>
      <c r="F96" s="20"/>
      <c r="G96" s="18"/>
      <c r="H96" s="18"/>
      <c r="I96" s="21"/>
      <c r="J96" s="28"/>
      <c r="K96" s="28"/>
      <c r="L96" s="6"/>
      <c r="M96" s="6"/>
      <c r="N96" s="6"/>
    </row>
    <row r="97" spans="1:14" x14ac:dyDescent="0.45">
      <c r="A97" s="17">
        <v>93</v>
      </c>
      <c r="B97" s="17"/>
      <c r="C97" s="17"/>
      <c r="D97" s="17"/>
      <c r="E97" s="17"/>
      <c r="F97" s="20"/>
      <c r="G97" s="18"/>
      <c r="H97" s="18"/>
      <c r="I97" s="21"/>
      <c r="J97" s="28"/>
      <c r="K97" s="28"/>
      <c r="L97" s="6"/>
      <c r="M97" s="6"/>
      <c r="N97" s="6"/>
    </row>
    <row r="98" spans="1:14" x14ac:dyDescent="0.45">
      <c r="A98" s="17">
        <v>94</v>
      </c>
      <c r="B98" s="17"/>
      <c r="C98" s="17"/>
      <c r="D98" s="17"/>
      <c r="E98" s="17"/>
      <c r="F98" s="20"/>
      <c r="G98" s="18"/>
      <c r="H98" s="18"/>
      <c r="I98" s="21"/>
      <c r="J98" s="28"/>
      <c r="K98" s="28"/>
      <c r="L98" s="6"/>
      <c r="M98" s="6"/>
      <c r="N98" s="6"/>
    </row>
    <row r="99" spans="1:14" x14ac:dyDescent="0.45">
      <c r="A99" s="17">
        <v>95</v>
      </c>
      <c r="B99" s="17"/>
      <c r="C99" s="17"/>
      <c r="D99" s="17"/>
      <c r="E99" s="17"/>
      <c r="F99" s="20"/>
      <c r="G99" s="18"/>
      <c r="H99" s="18"/>
      <c r="I99" s="21"/>
      <c r="J99" s="28"/>
      <c r="K99" s="28"/>
      <c r="L99" s="6"/>
      <c r="M99" s="6"/>
      <c r="N99" s="6"/>
    </row>
    <row r="100" spans="1:14" x14ac:dyDescent="0.45">
      <c r="A100" s="17">
        <v>96</v>
      </c>
      <c r="B100" s="17"/>
      <c r="C100" s="17"/>
      <c r="D100" s="17"/>
      <c r="E100" s="17"/>
      <c r="F100" s="20"/>
      <c r="G100" s="18"/>
      <c r="H100" s="18"/>
      <c r="I100" s="21"/>
      <c r="J100" s="28"/>
      <c r="K100" s="28"/>
      <c r="L100" s="6"/>
      <c r="M100" s="6"/>
      <c r="N100" s="6"/>
    </row>
    <row r="101" spans="1:14" x14ac:dyDescent="0.45">
      <c r="A101" s="17">
        <v>97</v>
      </c>
      <c r="B101" s="17"/>
      <c r="C101" s="17"/>
      <c r="D101" s="17"/>
      <c r="E101" s="17"/>
      <c r="F101" s="20"/>
      <c r="G101" s="18"/>
      <c r="H101" s="18"/>
      <c r="I101" s="21"/>
      <c r="J101" s="28"/>
      <c r="K101" s="28"/>
      <c r="L101" s="6"/>
      <c r="M101" s="6"/>
      <c r="N101" s="6"/>
    </row>
    <row r="102" spans="1:14" x14ac:dyDescent="0.45">
      <c r="A102" s="17">
        <v>98</v>
      </c>
      <c r="B102" s="17"/>
      <c r="C102" s="17"/>
      <c r="D102" s="17"/>
      <c r="E102" s="17"/>
      <c r="F102" s="20"/>
      <c r="G102" s="18"/>
      <c r="H102" s="18"/>
      <c r="I102" s="21"/>
      <c r="J102" s="28"/>
      <c r="K102" s="28"/>
      <c r="L102" s="6"/>
      <c r="M102" s="6"/>
      <c r="N102" s="6"/>
    </row>
    <row r="103" spans="1:14" x14ac:dyDescent="0.45">
      <c r="A103" s="17">
        <v>99</v>
      </c>
      <c r="B103" s="17"/>
      <c r="C103" s="17"/>
      <c r="D103" s="17"/>
      <c r="E103" s="17"/>
      <c r="F103" s="20"/>
      <c r="G103" s="18"/>
      <c r="H103" s="18"/>
      <c r="I103" s="21"/>
      <c r="J103" s="28"/>
      <c r="K103" s="28"/>
      <c r="L103" s="6"/>
      <c r="M103" s="6"/>
      <c r="N103" s="6"/>
    </row>
    <row r="104" spans="1:14" x14ac:dyDescent="0.45">
      <c r="A104" s="17">
        <v>100</v>
      </c>
      <c r="B104" s="17"/>
      <c r="C104" s="17"/>
      <c r="D104" s="17"/>
      <c r="E104" s="17"/>
      <c r="F104" s="20"/>
      <c r="G104" s="18"/>
      <c r="H104" s="18"/>
      <c r="I104" s="21"/>
      <c r="J104" s="28"/>
      <c r="K104" s="28"/>
      <c r="L104" s="6"/>
      <c r="M104" s="6"/>
      <c r="N104" s="6"/>
    </row>
    <row r="105" spans="1:14" x14ac:dyDescent="0.45">
      <c r="A105" s="17">
        <v>101</v>
      </c>
      <c r="B105" s="17"/>
      <c r="C105" s="17"/>
      <c r="D105" s="17"/>
      <c r="E105" s="17"/>
      <c r="F105" s="20"/>
      <c r="G105" s="18"/>
      <c r="H105" s="18"/>
      <c r="I105" s="21"/>
      <c r="J105" s="28"/>
      <c r="K105" s="28"/>
      <c r="L105" s="6"/>
      <c r="M105" s="6"/>
      <c r="N105" s="6"/>
    </row>
    <row r="106" spans="1:14" x14ac:dyDescent="0.45">
      <c r="A106" s="17">
        <v>102</v>
      </c>
      <c r="B106" s="17"/>
      <c r="C106" s="17"/>
      <c r="D106" s="17"/>
      <c r="E106" s="17"/>
      <c r="F106" s="20"/>
      <c r="G106" s="18"/>
      <c r="H106" s="18"/>
      <c r="I106" s="21"/>
      <c r="J106" s="28"/>
      <c r="K106" s="28"/>
      <c r="L106" s="6"/>
      <c r="M106" s="6"/>
      <c r="N106" s="6"/>
    </row>
    <row r="107" spans="1:14" x14ac:dyDescent="0.45">
      <c r="A107" s="17">
        <v>103</v>
      </c>
      <c r="B107" s="17"/>
      <c r="C107" s="17"/>
      <c r="D107" s="17"/>
      <c r="E107" s="17"/>
      <c r="F107" s="20"/>
      <c r="G107" s="18"/>
      <c r="H107" s="18"/>
      <c r="I107" s="21"/>
      <c r="J107" s="28"/>
      <c r="K107" s="28"/>
      <c r="L107" s="6"/>
      <c r="M107" s="6"/>
      <c r="N107" s="6"/>
    </row>
    <row r="108" spans="1:14" x14ac:dyDescent="0.45">
      <c r="A108" s="17">
        <v>104</v>
      </c>
      <c r="B108" s="17"/>
      <c r="C108" s="17"/>
      <c r="D108" s="17"/>
      <c r="E108" s="17"/>
      <c r="F108" s="20"/>
      <c r="G108" s="18"/>
      <c r="H108" s="18"/>
      <c r="I108" s="21"/>
      <c r="J108" s="28"/>
      <c r="K108" s="28"/>
      <c r="L108" s="6"/>
      <c r="M108" s="6"/>
      <c r="N108" s="6"/>
    </row>
    <row r="109" spans="1:14" x14ac:dyDescent="0.45">
      <c r="A109" s="17">
        <v>105</v>
      </c>
      <c r="B109" s="17"/>
      <c r="C109" s="17"/>
      <c r="D109" s="17"/>
      <c r="E109" s="17"/>
      <c r="F109" s="20"/>
      <c r="G109" s="18"/>
      <c r="H109" s="18"/>
      <c r="I109" s="21"/>
      <c r="J109" s="28"/>
      <c r="K109" s="28"/>
      <c r="L109" s="6"/>
      <c r="M109" s="6"/>
      <c r="N109" s="6"/>
    </row>
    <row r="110" spans="1:14" x14ac:dyDescent="0.45">
      <c r="A110" s="17">
        <v>106</v>
      </c>
      <c r="B110" s="17"/>
      <c r="C110" s="17"/>
      <c r="D110" s="17"/>
      <c r="E110" s="17"/>
      <c r="F110" s="20"/>
      <c r="G110" s="18"/>
      <c r="H110" s="18"/>
      <c r="I110" s="21"/>
      <c r="J110" s="28"/>
      <c r="K110" s="28"/>
      <c r="L110" s="6"/>
      <c r="M110" s="6"/>
      <c r="N110" s="6"/>
    </row>
    <row r="111" spans="1:14" x14ac:dyDescent="0.45">
      <c r="A111" s="17">
        <v>107</v>
      </c>
      <c r="B111" s="17"/>
      <c r="C111" s="17"/>
      <c r="D111" s="17"/>
      <c r="E111" s="17"/>
      <c r="F111" s="20"/>
      <c r="G111" s="18"/>
      <c r="H111" s="18"/>
      <c r="I111" s="21"/>
      <c r="J111" s="28"/>
      <c r="K111" s="28"/>
      <c r="L111" s="6"/>
      <c r="M111" s="6"/>
      <c r="N111" s="6"/>
    </row>
    <row r="112" spans="1:14" x14ac:dyDescent="0.45">
      <c r="A112" s="17">
        <v>108</v>
      </c>
      <c r="B112" s="17"/>
      <c r="C112" s="17"/>
      <c r="D112" s="17"/>
      <c r="E112" s="17"/>
      <c r="F112" s="20"/>
      <c r="G112" s="18"/>
      <c r="H112" s="18"/>
      <c r="I112" s="21"/>
      <c r="J112" s="28"/>
      <c r="K112" s="28"/>
      <c r="L112" s="6"/>
      <c r="M112" s="6"/>
      <c r="N112" s="6"/>
    </row>
    <row r="113" spans="1:14" x14ac:dyDescent="0.45">
      <c r="A113" s="17">
        <v>109</v>
      </c>
      <c r="B113" s="17"/>
      <c r="C113" s="17"/>
      <c r="D113" s="17"/>
      <c r="E113" s="17"/>
      <c r="F113" s="20"/>
      <c r="G113" s="18"/>
      <c r="H113" s="18"/>
      <c r="I113" s="21"/>
      <c r="J113" s="28"/>
      <c r="K113" s="28"/>
      <c r="L113" s="6"/>
      <c r="M113" s="6"/>
      <c r="N113" s="6"/>
    </row>
    <row r="114" spans="1:14" x14ac:dyDescent="0.45">
      <c r="A114" s="17">
        <v>110</v>
      </c>
      <c r="B114" s="17"/>
      <c r="C114" s="17"/>
      <c r="D114" s="17"/>
      <c r="E114" s="17"/>
      <c r="F114" s="20"/>
      <c r="G114" s="18"/>
      <c r="H114" s="18"/>
      <c r="I114" s="21"/>
      <c r="J114" s="28"/>
      <c r="K114" s="28"/>
      <c r="L114" s="6"/>
      <c r="M114" s="6"/>
      <c r="N114" s="6"/>
    </row>
  </sheetData>
  <sortState ref="C5:F12">
    <sortCondition ref="F5:F12"/>
  </sortState>
  <pageMargins left="0.2" right="0.2" top="0.5" bottom="0.5" header="0.3" footer="0.3"/>
  <pageSetup orientation="portrait" horizontalDpi="300" verticalDpi="300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workbookViewId="0">
      <selection activeCell="C27" sqref="C27"/>
    </sheetView>
  </sheetViews>
  <sheetFormatPr defaultRowHeight="14.25" x14ac:dyDescent="0.45"/>
  <cols>
    <col min="1" max="1" width="5" customWidth="1"/>
    <col min="2" max="2" width="4.59765625" customWidth="1"/>
    <col min="3" max="3" width="11.86328125" customWidth="1"/>
    <col min="4" max="4" width="11.53125" customWidth="1"/>
    <col min="5" max="5" width="20.3984375" customWidth="1"/>
    <col min="6" max="6" width="9.1328125" customWidth="1"/>
    <col min="8" max="8" width="6.86328125" customWidth="1"/>
    <col min="10" max="10" width="5.86328125" customWidth="1"/>
    <col min="11" max="11" width="8.3984375" customWidth="1"/>
    <col min="12" max="12" width="25.59765625" customWidth="1"/>
  </cols>
  <sheetData>
    <row r="1" spans="1:24" ht="17.649999999999999" x14ac:dyDescent="0.5">
      <c r="A1" s="5"/>
      <c r="B1" s="1" t="s">
        <v>140</v>
      </c>
      <c r="C1" s="154"/>
      <c r="D1" s="5"/>
      <c r="E1" s="5"/>
      <c r="F1" s="157"/>
      <c r="G1" s="159"/>
      <c r="H1" s="159"/>
      <c r="I1" s="160" t="s">
        <v>105</v>
      </c>
      <c r="J1" s="5"/>
      <c r="K1" s="5"/>
      <c r="N1" s="29" t="s">
        <v>23</v>
      </c>
      <c r="U1" s="29" t="s">
        <v>24</v>
      </c>
      <c r="V1" s="30"/>
      <c r="W1" s="29" t="s">
        <v>25</v>
      </c>
      <c r="X1" s="30"/>
    </row>
    <row r="2" spans="1:24" ht="15.4" x14ac:dyDescent="0.45">
      <c r="A2" s="6"/>
      <c r="B2" s="100" t="s">
        <v>149</v>
      </c>
      <c r="C2" s="100"/>
      <c r="E2" s="9" t="s">
        <v>57</v>
      </c>
      <c r="F2" s="82">
        <v>20</v>
      </c>
      <c r="H2" s="7"/>
      <c r="I2" s="81" t="s">
        <v>22</v>
      </c>
      <c r="J2" s="8"/>
      <c r="K2" s="8"/>
      <c r="L2" s="6"/>
      <c r="M2" s="6"/>
      <c r="N2" s="29" t="s">
        <v>26</v>
      </c>
      <c r="R2" s="31">
        <v>20</v>
      </c>
      <c r="U2" s="32" t="s">
        <v>27</v>
      </c>
      <c r="V2" s="33">
        <v>0.4</v>
      </c>
      <c r="W2" s="34">
        <f>R6*0.4</f>
        <v>124</v>
      </c>
    </row>
    <row r="3" spans="1:24" ht="15.4" x14ac:dyDescent="0.45">
      <c r="A3" s="28"/>
      <c r="B3" s="5"/>
      <c r="C3" s="155" t="s">
        <v>59</v>
      </c>
      <c r="D3" s="156"/>
      <c r="E3" s="155" t="s">
        <v>0</v>
      </c>
      <c r="F3" s="158"/>
      <c r="G3" s="153"/>
      <c r="H3" s="153"/>
      <c r="I3" s="10"/>
      <c r="J3" s="8"/>
      <c r="K3" s="8"/>
      <c r="L3" s="6"/>
      <c r="M3" s="6"/>
      <c r="N3" s="29" t="s">
        <v>28</v>
      </c>
      <c r="R3" s="35">
        <v>15</v>
      </c>
      <c r="U3" s="36" t="s">
        <v>29</v>
      </c>
      <c r="V3" s="37">
        <v>0.3</v>
      </c>
      <c r="W3" s="38">
        <f>R6*0.3</f>
        <v>93</v>
      </c>
    </row>
    <row r="4" spans="1:24" x14ac:dyDescent="0.45">
      <c r="A4" s="28"/>
      <c r="B4" s="11" t="s">
        <v>1</v>
      </c>
      <c r="C4" s="11" t="s">
        <v>2</v>
      </c>
      <c r="D4" s="11" t="s">
        <v>3</v>
      </c>
      <c r="E4" s="12" t="s">
        <v>4</v>
      </c>
      <c r="F4" s="13" t="s">
        <v>5</v>
      </c>
      <c r="G4" s="12" t="s">
        <v>6</v>
      </c>
      <c r="H4" s="12" t="s">
        <v>7</v>
      </c>
      <c r="I4" s="14" t="s">
        <v>8</v>
      </c>
      <c r="J4" s="15" t="s">
        <v>9</v>
      </c>
      <c r="K4" s="15"/>
      <c r="L4" s="16"/>
      <c r="M4" s="6"/>
      <c r="N4" s="29" t="s">
        <v>56</v>
      </c>
      <c r="R4" s="39">
        <f>(R2*R3)*0.7</f>
        <v>210</v>
      </c>
      <c r="U4" s="40" t="s">
        <v>30</v>
      </c>
      <c r="V4" s="41">
        <v>0.2</v>
      </c>
      <c r="W4" s="42">
        <f>R6*0.2</f>
        <v>62</v>
      </c>
    </row>
    <row r="5" spans="1:24" x14ac:dyDescent="0.45">
      <c r="A5" s="17">
        <v>1</v>
      </c>
      <c r="B5" s="18"/>
      <c r="C5" s="19" t="s">
        <v>220</v>
      </c>
      <c r="D5" s="19" t="s">
        <v>221</v>
      </c>
      <c r="E5" s="19" t="s">
        <v>273</v>
      </c>
      <c r="F5" s="20">
        <v>23.795999999999999</v>
      </c>
      <c r="G5" s="18">
        <v>1</v>
      </c>
      <c r="H5" s="18" t="s">
        <v>568</v>
      </c>
      <c r="I5" s="21"/>
      <c r="J5" s="22" t="s">
        <v>10</v>
      </c>
      <c r="K5" s="23">
        <f>F5</f>
        <v>23.795999999999999</v>
      </c>
      <c r="L5" s="24" t="s">
        <v>11</v>
      </c>
      <c r="N5" s="29" t="s">
        <v>31</v>
      </c>
      <c r="R5" s="35">
        <v>100</v>
      </c>
      <c r="U5" s="43" t="s">
        <v>32</v>
      </c>
      <c r="V5" s="44">
        <v>0.1</v>
      </c>
      <c r="W5" s="45">
        <f>R6*0.1</f>
        <v>31</v>
      </c>
    </row>
    <row r="6" spans="1:24" x14ac:dyDescent="0.45">
      <c r="A6" s="17">
        <v>2</v>
      </c>
      <c r="B6" s="17"/>
      <c r="C6" s="19" t="s">
        <v>303</v>
      </c>
      <c r="D6" s="19" t="s">
        <v>304</v>
      </c>
      <c r="E6" s="19" t="s">
        <v>305</v>
      </c>
      <c r="F6" s="20">
        <v>24.018000000000001</v>
      </c>
      <c r="G6" s="18">
        <v>2</v>
      </c>
      <c r="H6" s="18"/>
      <c r="I6" s="21"/>
      <c r="J6" s="22" t="s">
        <v>12</v>
      </c>
      <c r="K6" s="26">
        <v>24.795999999999999</v>
      </c>
      <c r="L6" s="24" t="s">
        <v>116</v>
      </c>
      <c r="M6" s="25"/>
      <c r="N6" s="29" t="s">
        <v>33</v>
      </c>
      <c r="R6" s="46">
        <f>SUM(R4:R5)</f>
        <v>310</v>
      </c>
      <c r="V6" s="47">
        <f>SUM(V2:V5)</f>
        <v>0.99999999999999989</v>
      </c>
      <c r="W6" s="48">
        <f>SUM(W2:W5)</f>
        <v>310</v>
      </c>
    </row>
    <row r="7" spans="1:24" x14ac:dyDescent="0.45">
      <c r="A7" s="17">
        <v>3</v>
      </c>
      <c r="B7" s="18"/>
      <c r="C7" s="19" t="s">
        <v>224</v>
      </c>
      <c r="D7" s="19" t="s">
        <v>201</v>
      </c>
      <c r="E7" s="19" t="s">
        <v>573</v>
      </c>
      <c r="F7" s="20">
        <v>25.065999999999999</v>
      </c>
      <c r="G7" s="18">
        <v>1</v>
      </c>
      <c r="H7" s="18" t="s">
        <v>576</v>
      </c>
      <c r="I7" s="21"/>
      <c r="J7" s="22" t="s">
        <v>14</v>
      </c>
      <c r="K7" s="26">
        <v>25.795999999999999</v>
      </c>
      <c r="L7" s="24" t="s">
        <v>117</v>
      </c>
      <c r="M7" s="25"/>
    </row>
    <row r="8" spans="1:24" x14ac:dyDescent="0.45">
      <c r="A8" s="17">
        <v>4</v>
      </c>
      <c r="B8" s="18"/>
      <c r="C8" s="19" t="s">
        <v>200</v>
      </c>
      <c r="D8" s="19" t="s">
        <v>201</v>
      </c>
      <c r="E8" s="27" t="s">
        <v>282</v>
      </c>
      <c r="F8" s="20">
        <v>25.326000000000001</v>
      </c>
      <c r="G8" s="18">
        <v>2</v>
      </c>
      <c r="H8" s="18" t="s">
        <v>576</v>
      </c>
      <c r="I8" s="21"/>
      <c r="J8" s="22" t="s">
        <v>16</v>
      </c>
      <c r="K8" s="26">
        <v>26.795999999999999</v>
      </c>
      <c r="L8" s="24" t="s">
        <v>118</v>
      </c>
      <c r="M8" s="25"/>
      <c r="N8" s="49" t="s">
        <v>34</v>
      </c>
      <c r="O8" s="32"/>
      <c r="P8" s="32"/>
      <c r="Q8" s="32"/>
      <c r="R8" s="32"/>
      <c r="S8" s="32"/>
      <c r="T8" s="32"/>
      <c r="U8" s="32"/>
      <c r="V8" s="32"/>
    </row>
    <row r="9" spans="1:24" x14ac:dyDescent="0.45">
      <c r="A9" s="17">
        <v>5</v>
      </c>
      <c r="B9" s="18"/>
      <c r="C9" s="17" t="s">
        <v>318</v>
      </c>
      <c r="D9" s="17" t="s">
        <v>233</v>
      </c>
      <c r="E9" s="17" t="s">
        <v>575</v>
      </c>
      <c r="F9" s="20">
        <v>25.375</v>
      </c>
      <c r="G9" s="18"/>
      <c r="H9" s="18"/>
      <c r="I9" s="21"/>
      <c r="J9" s="28"/>
      <c r="K9" s="28"/>
      <c r="L9" s="6"/>
      <c r="M9" s="6"/>
      <c r="N9" s="50" t="s">
        <v>35</v>
      </c>
      <c r="O9" s="51" t="s">
        <v>36</v>
      </c>
      <c r="P9" s="51" t="s">
        <v>37</v>
      </c>
      <c r="Q9" s="51" t="s">
        <v>38</v>
      </c>
      <c r="R9" s="51" t="s">
        <v>39</v>
      </c>
      <c r="S9" s="51" t="s">
        <v>40</v>
      </c>
      <c r="T9" s="51" t="s">
        <v>41</v>
      </c>
      <c r="U9" s="51" t="s">
        <v>42</v>
      </c>
      <c r="V9" s="51" t="s">
        <v>43</v>
      </c>
    </row>
    <row r="10" spans="1:24" x14ac:dyDescent="0.45">
      <c r="A10" s="17">
        <v>6</v>
      </c>
      <c r="B10" s="18"/>
      <c r="C10" s="17" t="s">
        <v>200</v>
      </c>
      <c r="D10" s="17" t="s">
        <v>201</v>
      </c>
      <c r="E10" s="17" t="s">
        <v>202</v>
      </c>
      <c r="F10" s="20">
        <v>26.221</v>
      </c>
      <c r="G10" s="18">
        <v>1</v>
      </c>
      <c r="H10" s="18" t="s">
        <v>569</v>
      </c>
      <c r="I10" s="21"/>
      <c r="J10" s="28"/>
      <c r="K10" s="28"/>
      <c r="L10" s="6"/>
      <c r="M10" s="6"/>
      <c r="N10" s="49" t="s">
        <v>44</v>
      </c>
      <c r="O10" s="52">
        <f>W2</f>
        <v>124</v>
      </c>
      <c r="P10" s="53">
        <f>W2*0.6</f>
        <v>74.399999999999991</v>
      </c>
      <c r="Q10" s="52">
        <f>W2*0.5</f>
        <v>62</v>
      </c>
      <c r="R10" s="52">
        <f>W2*0.4</f>
        <v>49.6</v>
      </c>
      <c r="S10" s="52">
        <f>W2*0.3</f>
        <v>37.199999999999996</v>
      </c>
      <c r="T10" s="52">
        <f>W2*0.28</f>
        <v>34.720000000000006</v>
      </c>
      <c r="U10" s="52">
        <f>W2*0.27</f>
        <v>33.480000000000004</v>
      </c>
      <c r="V10" s="52">
        <f>W2*0.24</f>
        <v>29.759999999999998</v>
      </c>
    </row>
    <row r="11" spans="1:24" x14ac:dyDescent="0.45">
      <c r="A11" s="17">
        <v>7</v>
      </c>
      <c r="B11" s="17"/>
      <c r="C11" s="19" t="s">
        <v>547</v>
      </c>
      <c r="D11" s="19" t="s">
        <v>535</v>
      </c>
      <c r="E11" s="19" t="s">
        <v>557</v>
      </c>
      <c r="F11" s="20">
        <v>27.542000000000002</v>
      </c>
      <c r="G11" s="18">
        <v>1</v>
      </c>
      <c r="H11" s="18" t="s">
        <v>577</v>
      </c>
      <c r="I11" s="21"/>
      <c r="J11" s="28" t="s">
        <v>18</v>
      </c>
      <c r="K11" s="28"/>
      <c r="M11" s="6"/>
      <c r="N11" s="49" t="s">
        <v>45</v>
      </c>
      <c r="O11" s="52"/>
      <c r="P11" s="52">
        <f>W2*0.4</f>
        <v>49.6</v>
      </c>
      <c r="Q11" s="52">
        <f>W2*0.3</f>
        <v>37.199999999999996</v>
      </c>
      <c r="R11" s="52">
        <f>W2*0.3</f>
        <v>37.199999999999996</v>
      </c>
      <c r="S11" s="52">
        <f>W2*0.25</f>
        <v>31</v>
      </c>
      <c r="T11" s="52">
        <f>W2*0.22</f>
        <v>27.28</v>
      </c>
      <c r="U11" s="52">
        <f>W2*0.2</f>
        <v>24.8</v>
      </c>
      <c r="V11" s="52">
        <f>W2*0.18</f>
        <v>22.32</v>
      </c>
    </row>
    <row r="12" spans="1:24" x14ac:dyDescent="0.45">
      <c r="A12" s="17">
        <v>8</v>
      </c>
      <c r="B12" s="18"/>
      <c r="C12" s="19" t="s">
        <v>371</v>
      </c>
      <c r="D12" s="19" t="s">
        <v>372</v>
      </c>
      <c r="E12" s="19" t="s">
        <v>373</v>
      </c>
      <c r="F12" s="20">
        <v>27.663</v>
      </c>
      <c r="G12" s="18">
        <v>2</v>
      </c>
      <c r="H12" s="18" t="s">
        <v>577</v>
      </c>
      <c r="I12" s="21"/>
      <c r="J12" s="28" t="s">
        <v>19</v>
      </c>
      <c r="K12" s="28"/>
      <c r="M12" s="6"/>
      <c r="N12" s="49" t="s">
        <v>46</v>
      </c>
      <c r="O12" s="52"/>
      <c r="P12" s="52"/>
      <c r="Q12" s="52">
        <f>Jackpot!F605</f>
        <v>0</v>
      </c>
      <c r="R12" s="52">
        <f>W2*0.2</f>
        <v>24.8</v>
      </c>
      <c r="S12" s="52">
        <f>W2*0.2</f>
        <v>24.8</v>
      </c>
      <c r="T12" s="52">
        <f>W2*0.18</f>
        <v>22.32</v>
      </c>
      <c r="U12" s="52">
        <f>W2*0.16</f>
        <v>19.84</v>
      </c>
      <c r="V12" s="52">
        <f>W2*0.15</f>
        <v>18.599999999999998</v>
      </c>
    </row>
    <row r="13" spans="1:24" x14ac:dyDescent="0.45">
      <c r="A13" s="17">
        <v>9</v>
      </c>
      <c r="B13" s="18"/>
      <c r="C13" s="19" t="s">
        <v>220</v>
      </c>
      <c r="D13" s="19" t="s">
        <v>244</v>
      </c>
      <c r="E13" s="19" t="s">
        <v>245</v>
      </c>
      <c r="F13" s="20">
        <v>30.495999999999999</v>
      </c>
      <c r="G13" s="18"/>
      <c r="H13" s="18"/>
      <c r="I13" s="21"/>
      <c r="J13" s="28" t="s">
        <v>20</v>
      </c>
      <c r="K13" s="28"/>
      <c r="M13" s="6"/>
      <c r="N13" s="49" t="s">
        <v>47</v>
      </c>
      <c r="O13" s="52"/>
      <c r="P13" s="52"/>
      <c r="Q13" s="52"/>
      <c r="R13" s="52">
        <f>W2*0.1</f>
        <v>12.4</v>
      </c>
      <c r="S13" s="52">
        <f>W2*0.15</f>
        <v>18.599999999999998</v>
      </c>
      <c r="T13" s="52">
        <f>W2*0.14</f>
        <v>17.360000000000003</v>
      </c>
      <c r="U13" s="52">
        <f>W2*0.12</f>
        <v>14.879999999999999</v>
      </c>
      <c r="V13" s="52">
        <f>W2*0.12</f>
        <v>14.879999999999999</v>
      </c>
    </row>
    <row r="14" spans="1:24" x14ac:dyDescent="0.45">
      <c r="A14" s="17">
        <v>10</v>
      </c>
      <c r="B14" s="18"/>
      <c r="C14" s="19" t="s">
        <v>192</v>
      </c>
      <c r="D14" s="19" t="s">
        <v>193</v>
      </c>
      <c r="E14" s="19" t="s">
        <v>194</v>
      </c>
      <c r="F14" s="20">
        <v>36.658999999999999</v>
      </c>
      <c r="G14" s="18"/>
      <c r="H14" s="18"/>
      <c r="I14" s="21"/>
      <c r="J14" s="28" t="s">
        <v>21</v>
      </c>
      <c r="K14" s="28"/>
      <c r="M14" s="6"/>
      <c r="N14" s="49" t="s">
        <v>48</v>
      </c>
      <c r="O14" s="52"/>
      <c r="P14" s="52"/>
      <c r="Q14" s="52"/>
      <c r="R14" s="52"/>
      <c r="S14" s="52">
        <f>W2*0.1</f>
        <v>12.4</v>
      </c>
      <c r="T14" s="52">
        <f>W2*0.1</f>
        <v>12.4</v>
      </c>
      <c r="U14" s="52">
        <f>W2*0.1</f>
        <v>12.4</v>
      </c>
      <c r="V14" s="52">
        <f>W2*0.1</f>
        <v>12.4</v>
      </c>
    </row>
    <row r="15" spans="1:24" x14ac:dyDescent="0.45">
      <c r="A15" s="17">
        <v>11</v>
      </c>
      <c r="B15" s="18"/>
      <c r="C15" s="19" t="s">
        <v>224</v>
      </c>
      <c r="D15" s="19" t="s">
        <v>201</v>
      </c>
      <c r="E15" s="19" t="s">
        <v>574</v>
      </c>
      <c r="F15" s="20">
        <v>725.19399999999996</v>
      </c>
      <c r="G15" s="18"/>
      <c r="H15" s="18"/>
      <c r="I15" s="21"/>
      <c r="J15" s="28"/>
      <c r="K15" s="28"/>
      <c r="L15" s="6"/>
      <c r="M15" s="6"/>
      <c r="N15" s="49" t="s">
        <v>49</v>
      </c>
      <c r="O15" s="52"/>
      <c r="P15" s="52"/>
      <c r="Q15" s="52"/>
      <c r="R15" s="52"/>
      <c r="S15" s="52"/>
      <c r="T15" s="52">
        <f>W2*0.08</f>
        <v>9.92</v>
      </c>
      <c r="U15" s="52">
        <f>W2*0.08</f>
        <v>9.92</v>
      </c>
      <c r="V15" s="52">
        <f>W2*0.08</f>
        <v>9.92</v>
      </c>
    </row>
    <row r="16" spans="1:24" x14ac:dyDescent="0.45">
      <c r="A16" s="17">
        <v>12</v>
      </c>
      <c r="B16" s="18"/>
      <c r="C16" s="17" t="s">
        <v>177</v>
      </c>
      <c r="D16" s="17" t="s">
        <v>178</v>
      </c>
      <c r="E16" s="17" t="s">
        <v>179</v>
      </c>
      <c r="F16" s="20" t="s">
        <v>572</v>
      </c>
      <c r="G16" s="18"/>
      <c r="H16" s="18"/>
      <c r="I16" s="21"/>
      <c r="J16" s="28"/>
      <c r="K16" s="28"/>
      <c r="L16" s="6"/>
      <c r="M16" s="6"/>
      <c r="N16" s="49" t="s">
        <v>50</v>
      </c>
      <c r="O16" s="52"/>
      <c r="P16" s="52"/>
      <c r="Q16" s="52"/>
      <c r="R16" s="52"/>
      <c r="S16" s="52"/>
      <c r="T16" s="52"/>
      <c r="U16" s="52">
        <f>W2*0.07</f>
        <v>8.6800000000000015</v>
      </c>
      <c r="V16" s="52">
        <f>W2*0.07</f>
        <v>8.6800000000000015</v>
      </c>
    </row>
    <row r="17" spans="1:22" x14ac:dyDescent="0.45">
      <c r="A17" s="17">
        <v>13</v>
      </c>
      <c r="B17" s="17"/>
      <c r="C17" s="19" t="s">
        <v>503</v>
      </c>
      <c r="D17" s="19" t="s">
        <v>461</v>
      </c>
      <c r="E17" s="19" t="s">
        <v>462</v>
      </c>
      <c r="F17" s="20" t="s">
        <v>572</v>
      </c>
      <c r="G17" s="18"/>
      <c r="H17" s="18"/>
      <c r="I17" s="21"/>
      <c r="J17" s="28"/>
      <c r="K17" s="28"/>
      <c r="L17" s="6"/>
      <c r="M17" s="6"/>
      <c r="N17" s="54" t="s">
        <v>51</v>
      </c>
      <c r="O17" s="55"/>
      <c r="P17" s="55"/>
      <c r="Q17" s="55"/>
      <c r="R17" s="55"/>
      <c r="S17" s="55"/>
      <c r="T17" s="55"/>
      <c r="U17" s="55"/>
      <c r="V17" s="55">
        <f>W2*0.06</f>
        <v>7.4399999999999995</v>
      </c>
    </row>
    <row r="18" spans="1:22" x14ac:dyDescent="0.45">
      <c r="A18" s="17">
        <v>14</v>
      </c>
      <c r="B18" s="18"/>
      <c r="C18" s="19" t="s">
        <v>439</v>
      </c>
      <c r="D18" s="19" t="s">
        <v>251</v>
      </c>
      <c r="E18" s="19" t="s">
        <v>440</v>
      </c>
      <c r="F18" s="20" t="s">
        <v>572</v>
      </c>
      <c r="G18" s="18"/>
      <c r="H18" s="18"/>
      <c r="I18" s="21"/>
      <c r="J18" s="28"/>
      <c r="K18" s="28"/>
      <c r="L18" s="6"/>
      <c r="M18" s="6"/>
      <c r="N18" s="56" t="s">
        <v>52</v>
      </c>
      <c r="O18" s="52">
        <f t="shared" ref="O18:V18" si="0">SUM(O10:O17)</f>
        <v>124</v>
      </c>
      <c r="P18" s="52">
        <f t="shared" si="0"/>
        <v>124</v>
      </c>
      <c r="Q18" s="52">
        <f t="shared" si="0"/>
        <v>99.199999999999989</v>
      </c>
      <c r="R18" s="52">
        <f t="shared" si="0"/>
        <v>124</v>
      </c>
      <c r="S18" s="52">
        <f t="shared" si="0"/>
        <v>123.99999999999999</v>
      </c>
      <c r="T18" s="52">
        <f t="shared" si="0"/>
        <v>124.00000000000001</v>
      </c>
      <c r="U18" s="52">
        <f t="shared" si="0"/>
        <v>124.00000000000001</v>
      </c>
      <c r="V18" s="52">
        <f t="shared" si="0"/>
        <v>124</v>
      </c>
    </row>
    <row r="19" spans="1:22" x14ac:dyDescent="0.45">
      <c r="A19" s="17">
        <v>15</v>
      </c>
      <c r="B19" s="18"/>
      <c r="C19" s="19" t="s">
        <v>329</v>
      </c>
      <c r="D19" s="19"/>
      <c r="E19" s="19" t="s">
        <v>330</v>
      </c>
      <c r="F19" s="20" t="s">
        <v>572</v>
      </c>
      <c r="G19" s="18"/>
      <c r="H19" s="18"/>
      <c r="I19" s="21"/>
      <c r="J19" s="28"/>
      <c r="K19" s="28"/>
      <c r="L19" s="6"/>
      <c r="M19" s="6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45">
      <c r="A20" s="17">
        <v>16</v>
      </c>
      <c r="B20" s="18"/>
      <c r="C20" s="19" t="s">
        <v>539</v>
      </c>
      <c r="D20" s="19" t="s">
        <v>537</v>
      </c>
      <c r="E20" s="19" t="s">
        <v>540</v>
      </c>
      <c r="F20" s="20" t="s">
        <v>572</v>
      </c>
      <c r="G20" s="18"/>
      <c r="H20" s="18"/>
      <c r="I20" s="21"/>
      <c r="J20" s="28"/>
      <c r="K20" s="28"/>
      <c r="L20" s="6"/>
      <c r="M20" s="6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45">
      <c r="A21" s="17">
        <v>17</v>
      </c>
      <c r="B21" s="18"/>
      <c r="C21" s="17" t="s">
        <v>331</v>
      </c>
      <c r="D21" s="17" t="s">
        <v>332</v>
      </c>
      <c r="E21" s="17" t="s">
        <v>333</v>
      </c>
      <c r="F21" s="20" t="s">
        <v>572</v>
      </c>
      <c r="G21" s="18"/>
      <c r="H21" s="18"/>
      <c r="I21" s="21"/>
      <c r="J21" s="28"/>
      <c r="K21" s="28"/>
      <c r="L21" s="6"/>
      <c r="M21" s="6"/>
      <c r="N21" s="57" t="s">
        <v>53</v>
      </c>
      <c r="O21" s="36"/>
      <c r="P21" s="36"/>
      <c r="Q21" s="36"/>
      <c r="R21" s="36"/>
      <c r="S21" s="36"/>
      <c r="T21" s="36"/>
      <c r="U21" s="36"/>
      <c r="V21" s="36"/>
    </row>
    <row r="22" spans="1:22" x14ac:dyDescent="0.45">
      <c r="A22" s="17">
        <v>18</v>
      </c>
      <c r="B22" s="18"/>
      <c r="C22" s="19" t="s">
        <v>552</v>
      </c>
      <c r="D22" s="19" t="s">
        <v>398</v>
      </c>
      <c r="E22" s="19" t="s">
        <v>564</v>
      </c>
      <c r="F22" s="20" t="s">
        <v>572</v>
      </c>
      <c r="G22" s="18"/>
      <c r="H22" s="18"/>
      <c r="I22" s="21"/>
      <c r="J22" s="28"/>
      <c r="K22" s="28"/>
      <c r="L22" s="6"/>
      <c r="M22" s="6"/>
      <c r="N22" s="58" t="s">
        <v>35</v>
      </c>
      <c r="O22" s="59" t="s">
        <v>36</v>
      </c>
      <c r="P22" s="59" t="s">
        <v>37</v>
      </c>
      <c r="Q22" s="59" t="s">
        <v>38</v>
      </c>
      <c r="R22" s="59" t="s">
        <v>39</v>
      </c>
      <c r="S22" s="59" t="s">
        <v>40</v>
      </c>
      <c r="T22" s="59" t="s">
        <v>41</v>
      </c>
      <c r="U22" s="59" t="s">
        <v>42</v>
      </c>
      <c r="V22" s="59" t="s">
        <v>43</v>
      </c>
    </row>
    <row r="23" spans="1:22" x14ac:dyDescent="0.45">
      <c r="A23" s="17">
        <v>19</v>
      </c>
      <c r="B23" s="18"/>
      <c r="C23" s="19" t="s">
        <v>257</v>
      </c>
      <c r="D23" s="19" t="s">
        <v>258</v>
      </c>
      <c r="E23" s="19" t="s">
        <v>259</v>
      </c>
      <c r="F23" s="20" t="s">
        <v>566</v>
      </c>
      <c r="G23" s="18"/>
      <c r="H23" s="18"/>
      <c r="I23" s="21"/>
      <c r="J23" s="28"/>
      <c r="K23" s="28"/>
      <c r="L23" s="6"/>
      <c r="M23" s="6"/>
      <c r="N23" s="60" t="s">
        <v>44</v>
      </c>
      <c r="O23" s="61">
        <f>W3</f>
        <v>93</v>
      </c>
      <c r="P23" s="62">
        <f>W3*0.6</f>
        <v>55.8</v>
      </c>
      <c r="Q23" s="61">
        <f>W3*0.5</f>
        <v>46.5</v>
      </c>
      <c r="R23" s="61">
        <f>W3*0.4</f>
        <v>37.200000000000003</v>
      </c>
      <c r="S23" s="61">
        <f>W3*0.3</f>
        <v>27.9</v>
      </c>
      <c r="T23" s="61">
        <f>W3*0.28</f>
        <v>26.040000000000003</v>
      </c>
      <c r="U23" s="61">
        <f>W3*0.27</f>
        <v>25.110000000000003</v>
      </c>
      <c r="V23" s="61">
        <f>W3*0.24</f>
        <v>22.32</v>
      </c>
    </row>
    <row r="24" spans="1:22" x14ac:dyDescent="0.45">
      <c r="A24" s="17">
        <v>20</v>
      </c>
      <c r="B24" s="18"/>
      <c r="C24" s="195" t="s">
        <v>239</v>
      </c>
      <c r="D24" s="195" t="s">
        <v>240</v>
      </c>
      <c r="E24" s="195" t="s">
        <v>241</v>
      </c>
      <c r="F24" s="196" t="s">
        <v>566</v>
      </c>
      <c r="G24" s="18"/>
      <c r="H24" s="18"/>
      <c r="I24" s="21"/>
      <c r="J24" s="28"/>
      <c r="K24" s="28"/>
      <c r="L24" s="6"/>
      <c r="M24" s="6"/>
      <c r="N24" s="60" t="s">
        <v>45</v>
      </c>
      <c r="O24" s="61"/>
      <c r="P24" s="61">
        <f>W3*0.4</f>
        <v>37.200000000000003</v>
      </c>
      <c r="Q24" s="61">
        <f>W3*0.3</f>
        <v>27.9</v>
      </c>
      <c r="R24" s="61">
        <f>W3*0.3</f>
        <v>27.9</v>
      </c>
      <c r="S24" s="61">
        <f>W3*0.25</f>
        <v>23.25</v>
      </c>
      <c r="T24" s="61">
        <f>W3*0.22</f>
        <v>20.46</v>
      </c>
      <c r="U24" s="61">
        <f>W3*0.2</f>
        <v>18.600000000000001</v>
      </c>
      <c r="V24" s="61">
        <f>W3*0.18</f>
        <v>16.739999999999998</v>
      </c>
    </row>
    <row r="25" spans="1:22" x14ac:dyDescent="0.45">
      <c r="A25" s="17">
        <v>21</v>
      </c>
      <c r="B25" s="18"/>
      <c r="C25" s="19"/>
      <c r="D25" s="19"/>
      <c r="E25" s="19"/>
      <c r="F25" s="20"/>
      <c r="G25" s="18"/>
      <c r="H25" s="18"/>
      <c r="I25" s="21"/>
      <c r="J25" s="28"/>
      <c r="K25" s="28"/>
      <c r="L25" s="6"/>
      <c r="M25" s="6"/>
      <c r="N25" s="60" t="s">
        <v>46</v>
      </c>
      <c r="O25" s="61"/>
      <c r="P25" s="61"/>
      <c r="Q25" s="61">
        <f>W3*0.2</f>
        <v>18.600000000000001</v>
      </c>
      <c r="R25" s="61">
        <f>W3*0.2</f>
        <v>18.600000000000001</v>
      </c>
      <c r="S25" s="61">
        <f>W3*0.2</f>
        <v>18.600000000000001</v>
      </c>
      <c r="T25" s="61">
        <f>W3*0.18</f>
        <v>16.739999999999998</v>
      </c>
      <c r="U25" s="61">
        <f>W3*0.16</f>
        <v>14.88</v>
      </c>
      <c r="V25" s="61">
        <f>W3*0.15</f>
        <v>13.95</v>
      </c>
    </row>
    <row r="26" spans="1:22" x14ac:dyDescent="0.45">
      <c r="A26" s="17">
        <v>22</v>
      </c>
      <c r="B26" s="17"/>
      <c r="C26" s="19"/>
      <c r="D26" s="19"/>
      <c r="E26" s="19"/>
      <c r="F26" s="20"/>
      <c r="G26" s="18"/>
      <c r="H26" s="18"/>
      <c r="I26" s="21"/>
      <c r="J26" s="28"/>
      <c r="K26" s="28"/>
      <c r="L26" s="6"/>
      <c r="M26" s="6"/>
      <c r="N26" s="60" t="s">
        <v>47</v>
      </c>
      <c r="O26" s="61"/>
      <c r="P26" s="61"/>
      <c r="Q26" s="61"/>
      <c r="R26" s="61">
        <f>W3*0.1</f>
        <v>9.3000000000000007</v>
      </c>
      <c r="S26" s="61">
        <f>W3*0.15</f>
        <v>13.95</v>
      </c>
      <c r="T26" s="61">
        <f>W3*0.14</f>
        <v>13.020000000000001</v>
      </c>
      <c r="U26" s="61">
        <f>W3*0.12</f>
        <v>11.16</v>
      </c>
      <c r="V26" s="61">
        <f>W3*0.12</f>
        <v>11.16</v>
      </c>
    </row>
    <row r="27" spans="1:22" x14ac:dyDescent="0.45">
      <c r="A27" s="17">
        <v>23</v>
      </c>
      <c r="B27" s="18"/>
      <c r="C27" s="17"/>
      <c r="D27" s="17"/>
      <c r="E27" s="17"/>
      <c r="F27" s="20"/>
      <c r="G27" s="18"/>
      <c r="H27" s="18"/>
      <c r="I27" s="21"/>
      <c r="J27" s="28"/>
      <c r="K27" s="28"/>
      <c r="L27" s="6"/>
      <c r="M27" s="6"/>
      <c r="N27" s="60" t="s">
        <v>48</v>
      </c>
      <c r="O27" s="61"/>
      <c r="P27" s="61"/>
      <c r="Q27" s="61"/>
      <c r="R27" s="61"/>
      <c r="S27" s="61">
        <f>W3*0.1</f>
        <v>9.3000000000000007</v>
      </c>
      <c r="T27" s="61">
        <f>W3*0.1</f>
        <v>9.3000000000000007</v>
      </c>
      <c r="U27" s="61">
        <f>W3*0.1</f>
        <v>9.3000000000000007</v>
      </c>
      <c r="V27" s="61">
        <f>W3*0.1</f>
        <v>9.3000000000000007</v>
      </c>
    </row>
    <row r="28" spans="1:22" x14ac:dyDescent="0.45">
      <c r="A28" s="17">
        <v>24</v>
      </c>
      <c r="B28" s="17"/>
      <c r="C28" s="17"/>
      <c r="D28" s="17"/>
      <c r="E28" s="17"/>
      <c r="F28" s="20"/>
      <c r="G28" s="18"/>
      <c r="H28" s="18"/>
      <c r="I28" s="21"/>
      <c r="J28" s="28"/>
      <c r="K28" s="28"/>
      <c r="L28" s="6"/>
      <c r="M28" s="6"/>
      <c r="N28" s="60" t="s">
        <v>49</v>
      </c>
      <c r="O28" s="61"/>
      <c r="P28" s="61"/>
      <c r="Q28" s="61"/>
      <c r="R28" s="61"/>
      <c r="S28" s="61"/>
      <c r="T28" s="61">
        <f>W3*0.08</f>
        <v>7.44</v>
      </c>
      <c r="U28" s="61">
        <f>W3*0.08</f>
        <v>7.44</v>
      </c>
      <c r="V28" s="61">
        <f>W3*0.08</f>
        <v>7.44</v>
      </c>
    </row>
    <row r="29" spans="1:22" x14ac:dyDescent="0.45">
      <c r="A29" s="17">
        <v>25</v>
      </c>
      <c r="B29" s="17"/>
      <c r="C29" s="19"/>
      <c r="D29" s="19"/>
      <c r="E29" s="19"/>
      <c r="F29" s="20"/>
      <c r="G29" s="18"/>
      <c r="H29" s="18"/>
      <c r="I29" s="21"/>
      <c r="J29" s="28"/>
      <c r="K29" s="28"/>
      <c r="L29" s="6"/>
      <c r="M29" s="6"/>
      <c r="N29" s="60" t="s">
        <v>50</v>
      </c>
      <c r="O29" s="61"/>
      <c r="P29" s="61"/>
      <c r="Q29" s="61"/>
      <c r="R29" s="61"/>
      <c r="S29" s="61"/>
      <c r="T29" s="61"/>
      <c r="U29" s="61">
        <f>W3*0.07</f>
        <v>6.5100000000000007</v>
      </c>
      <c r="V29" s="61">
        <f>W3*0.07</f>
        <v>6.5100000000000007</v>
      </c>
    </row>
    <row r="30" spans="1:22" x14ac:dyDescent="0.45">
      <c r="A30" s="17">
        <v>26</v>
      </c>
      <c r="B30" s="18"/>
      <c r="C30" s="19"/>
      <c r="D30" s="19"/>
      <c r="E30" s="19"/>
      <c r="F30" s="20"/>
      <c r="G30" s="18"/>
      <c r="H30" s="18"/>
      <c r="I30" s="21"/>
      <c r="J30" s="28"/>
      <c r="K30" s="28"/>
      <c r="L30" s="6"/>
      <c r="M30" s="6"/>
      <c r="N30" s="63" t="s">
        <v>51</v>
      </c>
      <c r="O30" s="64"/>
      <c r="P30" s="64"/>
      <c r="Q30" s="64"/>
      <c r="R30" s="64"/>
      <c r="S30" s="64"/>
      <c r="T30" s="64"/>
      <c r="U30" s="64"/>
      <c r="V30" s="64">
        <f>W3*0.06</f>
        <v>5.58</v>
      </c>
    </row>
    <row r="31" spans="1:22" x14ac:dyDescent="0.45">
      <c r="A31" s="17">
        <v>27</v>
      </c>
      <c r="B31" s="18"/>
      <c r="C31" s="19"/>
      <c r="D31" s="19"/>
      <c r="E31" s="19"/>
      <c r="F31" s="20"/>
      <c r="G31" s="18"/>
      <c r="H31" s="18"/>
      <c r="I31" s="21"/>
      <c r="J31" s="28"/>
      <c r="K31" s="28"/>
      <c r="L31" s="6"/>
      <c r="M31" s="6"/>
      <c r="N31" s="57" t="s">
        <v>52</v>
      </c>
      <c r="O31" s="61">
        <f t="shared" ref="O31:V31" si="1">SUM(O23:O30)</f>
        <v>93</v>
      </c>
      <c r="P31" s="61">
        <f t="shared" si="1"/>
        <v>93</v>
      </c>
      <c r="Q31" s="61">
        <f t="shared" si="1"/>
        <v>93</v>
      </c>
      <c r="R31" s="61">
        <f t="shared" si="1"/>
        <v>92.999999999999986</v>
      </c>
      <c r="S31" s="61">
        <f t="shared" si="1"/>
        <v>93</v>
      </c>
      <c r="T31" s="61">
        <f t="shared" si="1"/>
        <v>92.999999999999986</v>
      </c>
      <c r="U31" s="61">
        <f t="shared" si="1"/>
        <v>93.000000000000014</v>
      </c>
      <c r="V31" s="61">
        <f t="shared" si="1"/>
        <v>93</v>
      </c>
    </row>
    <row r="32" spans="1:22" x14ac:dyDescent="0.45">
      <c r="A32" s="17">
        <v>28</v>
      </c>
      <c r="B32" s="18"/>
      <c r="C32" s="187"/>
      <c r="D32" s="187"/>
      <c r="E32" s="187"/>
      <c r="F32" s="20"/>
      <c r="G32" s="18"/>
      <c r="H32" s="18"/>
      <c r="I32" s="21"/>
      <c r="J32" s="28"/>
      <c r="K32" s="28"/>
      <c r="L32" s="6"/>
      <c r="M32" s="6"/>
      <c r="N32" s="30"/>
      <c r="O32" s="30"/>
      <c r="P32" s="30"/>
      <c r="Q32" s="30"/>
      <c r="R32" s="30"/>
      <c r="S32" s="30"/>
      <c r="T32" s="30"/>
      <c r="U32" s="30"/>
      <c r="V32" s="30"/>
    </row>
    <row r="33" spans="1:22" x14ac:dyDescent="0.45">
      <c r="A33" s="17">
        <v>29</v>
      </c>
      <c r="B33" s="18"/>
      <c r="C33" s="19"/>
      <c r="D33" s="19"/>
      <c r="E33" s="19"/>
      <c r="F33" s="20"/>
      <c r="G33" s="18"/>
      <c r="H33" s="18"/>
      <c r="I33" s="21"/>
      <c r="J33" s="28"/>
      <c r="K33" s="28"/>
      <c r="L33" s="6"/>
      <c r="M33" s="6"/>
      <c r="N33" s="30"/>
      <c r="O33" s="30"/>
      <c r="P33" s="30"/>
      <c r="Q33" s="30"/>
      <c r="R33" s="30"/>
      <c r="S33" s="30"/>
      <c r="T33" s="30"/>
      <c r="U33" s="30"/>
      <c r="V33" s="30"/>
    </row>
    <row r="34" spans="1:22" x14ac:dyDescent="0.45">
      <c r="A34" s="17">
        <v>30</v>
      </c>
      <c r="B34" s="18"/>
      <c r="C34" s="19"/>
      <c r="D34" s="19"/>
      <c r="E34" s="19"/>
      <c r="F34" s="20"/>
      <c r="G34" s="18"/>
      <c r="H34" s="18"/>
      <c r="I34" s="21"/>
      <c r="J34" s="28"/>
      <c r="K34" s="28"/>
      <c r="L34" s="6"/>
      <c r="M34" s="6"/>
      <c r="N34" s="65" t="s">
        <v>54</v>
      </c>
      <c r="O34" s="40"/>
      <c r="P34" s="40"/>
      <c r="Q34" s="40"/>
      <c r="R34" s="40"/>
      <c r="S34" s="40"/>
      <c r="T34" s="40"/>
      <c r="U34" s="40"/>
      <c r="V34" s="40"/>
    </row>
    <row r="35" spans="1:22" x14ac:dyDescent="0.45">
      <c r="A35" s="17">
        <v>31</v>
      </c>
      <c r="B35" s="17"/>
      <c r="C35" s="19"/>
      <c r="D35" s="19"/>
      <c r="E35" s="19"/>
      <c r="F35" s="20"/>
      <c r="G35" s="18"/>
      <c r="H35" s="18"/>
      <c r="I35" s="21"/>
      <c r="J35" s="28"/>
      <c r="K35" s="28"/>
      <c r="L35" s="6"/>
      <c r="M35" s="6"/>
      <c r="N35" s="66" t="s">
        <v>35</v>
      </c>
      <c r="O35" s="67" t="s">
        <v>36</v>
      </c>
      <c r="P35" s="67" t="s">
        <v>37</v>
      </c>
      <c r="Q35" s="67" t="s">
        <v>38</v>
      </c>
      <c r="R35" s="67" t="s">
        <v>39</v>
      </c>
      <c r="S35" s="67" t="s">
        <v>40</v>
      </c>
      <c r="T35" s="67" t="s">
        <v>41</v>
      </c>
      <c r="U35" s="67" t="s">
        <v>42</v>
      </c>
      <c r="V35" s="67" t="s">
        <v>43</v>
      </c>
    </row>
    <row r="36" spans="1:22" x14ac:dyDescent="0.45">
      <c r="A36" s="17">
        <v>32</v>
      </c>
      <c r="B36" s="17"/>
      <c r="C36" s="19"/>
      <c r="D36" s="19"/>
      <c r="E36" s="19"/>
      <c r="F36" s="20"/>
      <c r="G36" s="18"/>
      <c r="H36" s="18"/>
      <c r="I36" s="21"/>
      <c r="J36" s="28"/>
      <c r="K36" s="28"/>
      <c r="L36" s="6"/>
      <c r="M36" s="6"/>
      <c r="N36" s="68" t="s">
        <v>44</v>
      </c>
      <c r="O36" s="69">
        <f>W4</f>
        <v>62</v>
      </c>
      <c r="P36" s="70">
        <f>W4*0.6</f>
        <v>37.199999999999996</v>
      </c>
      <c r="Q36" s="69">
        <f>W4*0.5</f>
        <v>31</v>
      </c>
      <c r="R36" s="69">
        <f>W4*0.4</f>
        <v>24.8</v>
      </c>
      <c r="S36" s="69">
        <f>W4*0.3</f>
        <v>18.599999999999998</v>
      </c>
      <c r="T36" s="69">
        <f>W4*0.28</f>
        <v>17.360000000000003</v>
      </c>
      <c r="U36" s="69">
        <f>W4*0.27</f>
        <v>16.740000000000002</v>
      </c>
      <c r="V36" s="69">
        <f>W4*0.24</f>
        <v>14.879999999999999</v>
      </c>
    </row>
    <row r="37" spans="1:22" x14ac:dyDescent="0.45">
      <c r="A37" s="17">
        <v>33</v>
      </c>
      <c r="B37" s="17"/>
      <c r="C37" s="19"/>
      <c r="D37" s="19"/>
      <c r="E37" s="27"/>
      <c r="F37" s="20"/>
      <c r="G37" s="18"/>
      <c r="H37" s="18"/>
      <c r="I37" s="21"/>
      <c r="J37" s="28"/>
      <c r="K37" s="28"/>
      <c r="L37" s="6"/>
      <c r="M37" s="6"/>
      <c r="N37" s="68" t="s">
        <v>45</v>
      </c>
      <c r="O37" s="69"/>
      <c r="P37" s="69">
        <f>W4*0.4</f>
        <v>24.8</v>
      </c>
      <c r="Q37" s="69">
        <f>W4*0.3</f>
        <v>18.599999999999998</v>
      </c>
      <c r="R37" s="69">
        <f>W4*0.3</f>
        <v>18.599999999999998</v>
      </c>
      <c r="S37" s="69">
        <f>W4*0.25</f>
        <v>15.5</v>
      </c>
      <c r="T37" s="69">
        <f>W4*0.22</f>
        <v>13.64</v>
      </c>
      <c r="U37" s="69">
        <f>W4*0.2</f>
        <v>12.4</v>
      </c>
      <c r="V37" s="69">
        <f>W4*0.18</f>
        <v>11.16</v>
      </c>
    </row>
    <row r="38" spans="1:22" x14ac:dyDescent="0.45">
      <c r="A38" s="17">
        <v>34</v>
      </c>
      <c r="B38" s="18"/>
      <c r="C38" s="187"/>
      <c r="D38" s="187"/>
      <c r="E38" s="187"/>
      <c r="F38" s="20"/>
      <c r="G38" s="18"/>
      <c r="H38" s="18"/>
      <c r="I38" s="21"/>
      <c r="J38" s="28"/>
      <c r="K38" s="28"/>
      <c r="L38" s="6"/>
      <c r="M38" s="6"/>
      <c r="N38" s="68" t="s">
        <v>46</v>
      </c>
      <c r="O38" s="69"/>
      <c r="P38" s="69"/>
      <c r="Q38" s="69">
        <f>W4*0.2</f>
        <v>12.4</v>
      </c>
      <c r="R38" s="69">
        <f>W4*0.2</f>
        <v>12.4</v>
      </c>
      <c r="S38" s="69">
        <f>W4*0.2</f>
        <v>12.4</v>
      </c>
      <c r="T38" s="69">
        <f>W4*0.18</f>
        <v>11.16</v>
      </c>
      <c r="U38" s="69">
        <f>W4*0.16</f>
        <v>9.92</v>
      </c>
      <c r="V38" s="69">
        <f>W4*0.15</f>
        <v>9.2999999999999989</v>
      </c>
    </row>
    <row r="39" spans="1:22" x14ac:dyDescent="0.45">
      <c r="A39" s="17">
        <v>35</v>
      </c>
      <c r="B39" s="18"/>
      <c r="C39" s="19"/>
      <c r="D39" s="19"/>
      <c r="E39" s="19"/>
      <c r="F39" s="20"/>
      <c r="G39" s="18"/>
      <c r="H39" s="18"/>
      <c r="I39" s="21"/>
      <c r="J39" s="28"/>
      <c r="K39" s="28"/>
      <c r="L39" s="6"/>
      <c r="M39" s="6"/>
      <c r="N39" s="68" t="s">
        <v>47</v>
      </c>
      <c r="O39" s="69"/>
      <c r="P39" s="69"/>
      <c r="Q39" s="69"/>
      <c r="R39" s="69">
        <f>W4*0.1</f>
        <v>6.2</v>
      </c>
      <c r="S39" s="69">
        <f>W4*0.15</f>
        <v>9.2999999999999989</v>
      </c>
      <c r="T39" s="69">
        <f>W4*0.14</f>
        <v>8.6800000000000015</v>
      </c>
      <c r="U39" s="69">
        <f>W4*0.12</f>
        <v>7.4399999999999995</v>
      </c>
      <c r="V39" s="69">
        <f>W4*0.12</f>
        <v>7.4399999999999995</v>
      </c>
    </row>
    <row r="40" spans="1:22" x14ac:dyDescent="0.45">
      <c r="A40" s="17">
        <v>36</v>
      </c>
      <c r="B40" s="18"/>
      <c r="C40" s="17"/>
      <c r="D40" s="17"/>
      <c r="E40" s="17"/>
      <c r="F40" s="20"/>
      <c r="G40" s="18"/>
      <c r="H40" s="18"/>
      <c r="I40" s="21"/>
      <c r="J40" s="28"/>
      <c r="K40" s="28"/>
      <c r="L40" s="6"/>
      <c r="M40" s="6"/>
      <c r="N40" s="68" t="s">
        <v>48</v>
      </c>
      <c r="O40" s="69"/>
      <c r="P40" s="69"/>
      <c r="Q40" s="69"/>
      <c r="R40" s="69"/>
      <c r="S40" s="69">
        <f>W4*0.1</f>
        <v>6.2</v>
      </c>
      <c r="T40" s="69">
        <f>W4*0.1</f>
        <v>6.2</v>
      </c>
      <c r="U40" s="69">
        <f>W4*0.1</f>
        <v>6.2</v>
      </c>
      <c r="V40" s="69">
        <f>W4*0.1</f>
        <v>6.2</v>
      </c>
    </row>
    <row r="41" spans="1:22" x14ac:dyDescent="0.45">
      <c r="A41" s="17">
        <v>37</v>
      </c>
      <c r="B41" s="18"/>
      <c r="C41" s="19"/>
      <c r="D41" s="19"/>
      <c r="E41" s="19"/>
      <c r="F41" s="20"/>
      <c r="G41" s="18"/>
      <c r="H41" s="18"/>
      <c r="I41" s="21"/>
      <c r="J41" s="28"/>
      <c r="K41" s="28"/>
      <c r="L41" s="6"/>
      <c r="M41" s="6"/>
      <c r="N41" s="68" t="s">
        <v>49</v>
      </c>
      <c r="O41" s="69"/>
      <c r="P41" s="69"/>
      <c r="Q41" s="69"/>
      <c r="R41" s="69"/>
      <c r="S41" s="69"/>
      <c r="T41" s="69">
        <f>W4*0.08</f>
        <v>4.96</v>
      </c>
      <c r="U41" s="69">
        <f>W4*0.08</f>
        <v>4.96</v>
      </c>
      <c r="V41" s="69">
        <f>W4*0.08</f>
        <v>4.96</v>
      </c>
    </row>
    <row r="42" spans="1:22" x14ac:dyDescent="0.45">
      <c r="A42" s="17">
        <v>38</v>
      </c>
      <c r="B42" s="18"/>
      <c r="C42" s="17"/>
      <c r="D42" s="17"/>
      <c r="E42" s="17"/>
      <c r="F42" s="20"/>
      <c r="G42" s="18"/>
      <c r="H42" s="18"/>
      <c r="I42" s="21"/>
      <c r="J42" s="28"/>
      <c r="K42" s="28"/>
      <c r="L42" s="6"/>
      <c r="M42" s="6"/>
      <c r="N42" s="68" t="s">
        <v>50</v>
      </c>
      <c r="O42" s="69"/>
      <c r="P42" s="69"/>
      <c r="Q42" s="69"/>
      <c r="R42" s="69"/>
      <c r="S42" s="69"/>
      <c r="T42" s="69"/>
      <c r="U42" s="69">
        <f>W4*0.07</f>
        <v>4.3400000000000007</v>
      </c>
      <c r="V42" s="69">
        <f>W4*0.07</f>
        <v>4.3400000000000007</v>
      </c>
    </row>
    <row r="43" spans="1:22" x14ac:dyDescent="0.45">
      <c r="A43" s="17">
        <v>39</v>
      </c>
      <c r="B43" s="18"/>
      <c r="C43" s="187"/>
      <c r="D43" s="187"/>
      <c r="E43" s="187"/>
      <c r="F43" s="20"/>
      <c r="G43" s="18"/>
      <c r="H43" s="18"/>
      <c r="I43" s="21"/>
      <c r="J43" s="28"/>
      <c r="K43" s="28"/>
      <c r="L43" s="6"/>
      <c r="M43" s="6"/>
      <c r="N43" s="71" t="s">
        <v>51</v>
      </c>
      <c r="O43" s="72"/>
      <c r="P43" s="72"/>
      <c r="Q43" s="72"/>
      <c r="R43" s="72"/>
      <c r="S43" s="72"/>
      <c r="T43" s="72"/>
      <c r="U43" s="72"/>
      <c r="V43" s="72">
        <f>W4*0.06</f>
        <v>3.7199999999999998</v>
      </c>
    </row>
    <row r="44" spans="1:22" x14ac:dyDescent="0.45">
      <c r="A44" s="17">
        <v>40</v>
      </c>
      <c r="B44" s="17"/>
      <c r="C44" s="17"/>
      <c r="D44" s="17"/>
      <c r="E44" s="17"/>
      <c r="F44" s="20"/>
      <c r="G44" s="18"/>
      <c r="H44" s="18"/>
      <c r="I44" s="21"/>
      <c r="J44" s="28"/>
      <c r="K44" s="28"/>
      <c r="L44" s="6"/>
      <c r="M44" s="6"/>
      <c r="N44" s="65" t="s">
        <v>52</v>
      </c>
      <c r="O44" s="69">
        <f t="shared" ref="O44:V44" si="2">SUM(O36:O43)</f>
        <v>62</v>
      </c>
      <c r="P44" s="69">
        <f t="shared" si="2"/>
        <v>62</v>
      </c>
      <c r="Q44" s="69">
        <f t="shared" si="2"/>
        <v>61.999999999999993</v>
      </c>
      <c r="R44" s="69">
        <f t="shared" si="2"/>
        <v>62</v>
      </c>
      <c r="S44" s="69">
        <f t="shared" si="2"/>
        <v>61.999999999999993</v>
      </c>
      <c r="T44" s="69">
        <f t="shared" si="2"/>
        <v>62.000000000000007</v>
      </c>
      <c r="U44" s="69">
        <f t="shared" si="2"/>
        <v>62.000000000000007</v>
      </c>
      <c r="V44" s="69">
        <f t="shared" si="2"/>
        <v>62</v>
      </c>
    </row>
    <row r="45" spans="1:22" x14ac:dyDescent="0.45">
      <c r="A45" s="17">
        <v>41</v>
      </c>
      <c r="B45" s="17"/>
      <c r="C45" s="17"/>
      <c r="D45" s="17"/>
      <c r="E45" s="17"/>
      <c r="F45" s="20"/>
      <c r="G45" s="18"/>
      <c r="H45" s="18"/>
      <c r="I45" s="21"/>
      <c r="J45" s="28"/>
      <c r="K45" s="28"/>
      <c r="L45" s="6"/>
      <c r="M45" s="6"/>
      <c r="N45" s="30"/>
      <c r="O45" s="30"/>
      <c r="P45" s="30"/>
      <c r="Q45" s="30"/>
      <c r="R45" s="30"/>
      <c r="S45" s="30"/>
      <c r="T45" s="30"/>
      <c r="U45" s="30"/>
      <c r="V45" s="30"/>
    </row>
    <row r="46" spans="1:22" x14ac:dyDescent="0.45">
      <c r="A46" s="17">
        <v>42</v>
      </c>
      <c r="B46" s="18"/>
      <c r="C46" s="19"/>
      <c r="D46" s="19"/>
      <c r="E46" s="19"/>
      <c r="F46" s="20"/>
      <c r="G46" s="18"/>
      <c r="H46" s="18"/>
      <c r="I46" s="21"/>
      <c r="J46" s="28"/>
      <c r="K46" s="28"/>
      <c r="L46" s="6"/>
      <c r="M46" s="6"/>
      <c r="N46" s="30"/>
      <c r="O46" s="30"/>
      <c r="P46" s="30"/>
      <c r="Q46" s="30"/>
      <c r="R46" s="30"/>
      <c r="S46" s="30"/>
      <c r="T46" s="30"/>
      <c r="U46" s="30"/>
      <c r="V46" s="30"/>
    </row>
    <row r="47" spans="1:22" x14ac:dyDescent="0.45">
      <c r="A47" s="17">
        <v>43</v>
      </c>
      <c r="B47" s="18"/>
      <c r="C47" s="19"/>
      <c r="D47" s="19"/>
      <c r="E47" s="19"/>
      <c r="F47" s="20"/>
      <c r="G47" s="18"/>
      <c r="H47" s="18"/>
      <c r="I47" s="21"/>
      <c r="J47" s="28"/>
      <c r="K47" s="28"/>
      <c r="L47" s="6"/>
      <c r="M47" s="6"/>
      <c r="N47" s="73" t="s">
        <v>55</v>
      </c>
      <c r="O47" s="43"/>
      <c r="P47" s="43"/>
      <c r="Q47" s="43"/>
      <c r="R47" s="43"/>
      <c r="S47" s="43"/>
      <c r="T47" s="43"/>
      <c r="U47" s="43"/>
      <c r="V47" s="43"/>
    </row>
    <row r="48" spans="1:22" x14ac:dyDescent="0.45">
      <c r="A48" s="17">
        <v>44</v>
      </c>
      <c r="B48" s="18"/>
      <c r="C48" s="17"/>
      <c r="D48" s="17"/>
      <c r="E48" s="17"/>
      <c r="F48" s="20"/>
      <c r="G48" s="18"/>
      <c r="H48" s="18"/>
      <c r="I48" s="21"/>
      <c r="J48" s="28"/>
      <c r="K48" s="28"/>
      <c r="L48" s="6"/>
      <c r="M48" s="6"/>
      <c r="N48" s="74" t="s">
        <v>35</v>
      </c>
      <c r="O48" s="75" t="s">
        <v>36</v>
      </c>
      <c r="P48" s="75" t="s">
        <v>37</v>
      </c>
      <c r="Q48" s="75" t="s">
        <v>38</v>
      </c>
      <c r="R48" s="75" t="s">
        <v>39</v>
      </c>
      <c r="S48" s="75" t="s">
        <v>40</v>
      </c>
      <c r="T48" s="75" t="s">
        <v>41</v>
      </c>
      <c r="U48" s="75" t="s">
        <v>42</v>
      </c>
      <c r="V48" s="75" t="s">
        <v>43</v>
      </c>
    </row>
    <row r="49" spans="1:22" x14ac:dyDescent="0.45">
      <c r="A49" s="17">
        <v>45</v>
      </c>
      <c r="B49" s="18"/>
      <c r="C49" s="19"/>
      <c r="D49" s="19"/>
      <c r="E49" s="19"/>
      <c r="F49" s="20"/>
      <c r="G49" s="18"/>
      <c r="H49" s="18"/>
      <c r="I49" s="21"/>
      <c r="J49" s="28"/>
      <c r="K49" s="28"/>
      <c r="L49" s="6"/>
      <c r="M49" s="6"/>
      <c r="N49" s="76" t="s">
        <v>44</v>
      </c>
      <c r="O49" s="77">
        <f>W5</f>
        <v>31</v>
      </c>
      <c r="P49" s="78">
        <f>W5*0.6</f>
        <v>18.599999999999998</v>
      </c>
      <c r="Q49" s="77">
        <f>W5*0.5</f>
        <v>15.5</v>
      </c>
      <c r="R49" s="77">
        <f>W5*0.4</f>
        <v>12.4</v>
      </c>
      <c r="S49" s="77">
        <f>W5*0.3</f>
        <v>9.2999999999999989</v>
      </c>
      <c r="T49" s="77">
        <f>W5*0.28</f>
        <v>8.6800000000000015</v>
      </c>
      <c r="U49" s="77">
        <f>W5*0.27</f>
        <v>8.370000000000001</v>
      </c>
      <c r="V49" s="77">
        <f>W5*0.24</f>
        <v>7.4399999999999995</v>
      </c>
    </row>
    <row r="50" spans="1:22" x14ac:dyDescent="0.45">
      <c r="A50" s="17">
        <v>46</v>
      </c>
      <c r="B50" s="18"/>
      <c r="C50" s="27"/>
      <c r="D50" s="27"/>
      <c r="E50" s="27"/>
      <c r="F50" s="20"/>
      <c r="G50" s="18"/>
      <c r="H50" s="18"/>
      <c r="I50" s="21"/>
      <c r="J50" s="28"/>
      <c r="K50" s="28"/>
      <c r="L50" s="6"/>
      <c r="M50" s="6"/>
      <c r="N50" s="76" t="s">
        <v>45</v>
      </c>
      <c r="O50" s="77"/>
      <c r="P50" s="77">
        <f>W5*0.4</f>
        <v>12.4</v>
      </c>
      <c r="Q50" s="77">
        <f>W5*0.3</f>
        <v>9.2999999999999989</v>
      </c>
      <c r="R50" s="77">
        <f>W5*0.3</f>
        <v>9.2999999999999989</v>
      </c>
      <c r="S50" s="77">
        <f>W5*0.25</f>
        <v>7.75</v>
      </c>
      <c r="T50" s="77">
        <f>W5*0.22</f>
        <v>6.82</v>
      </c>
      <c r="U50" s="77">
        <f>W5*0.2</f>
        <v>6.2</v>
      </c>
      <c r="V50" s="77">
        <f>W5*0.18</f>
        <v>5.58</v>
      </c>
    </row>
    <row r="51" spans="1:22" x14ac:dyDescent="0.45">
      <c r="A51" s="17">
        <v>47</v>
      </c>
      <c r="B51" s="18"/>
      <c r="C51" s="19"/>
      <c r="D51" s="19"/>
      <c r="E51" s="19"/>
      <c r="F51" s="20"/>
      <c r="G51" s="18"/>
      <c r="H51" s="18"/>
      <c r="I51" s="21"/>
      <c r="J51" s="28"/>
      <c r="K51" s="28"/>
      <c r="L51" s="6"/>
      <c r="M51" s="6"/>
      <c r="N51" s="76" t="s">
        <v>46</v>
      </c>
      <c r="O51" s="77"/>
      <c r="P51" s="77"/>
      <c r="Q51" s="77">
        <f>W5*0.2</f>
        <v>6.2</v>
      </c>
      <c r="R51" s="77">
        <f>W5*0.2</f>
        <v>6.2</v>
      </c>
      <c r="S51" s="77">
        <f>W5*0.2</f>
        <v>6.2</v>
      </c>
      <c r="T51" s="77">
        <f>W5*0.18</f>
        <v>5.58</v>
      </c>
      <c r="U51" s="77">
        <f>W5*0.16</f>
        <v>4.96</v>
      </c>
      <c r="V51" s="77">
        <f>W5*0.15</f>
        <v>4.6499999999999995</v>
      </c>
    </row>
    <row r="52" spans="1:22" x14ac:dyDescent="0.45">
      <c r="A52" s="17">
        <v>48</v>
      </c>
      <c r="B52" s="18"/>
      <c r="C52" s="17"/>
      <c r="D52" s="17"/>
      <c r="E52" s="17"/>
      <c r="F52" s="20"/>
      <c r="G52" s="18"/>
      <c r="H52" s="18"/>
      <c r="I52" s="21"/>
      <c r="J52" s="28"/>
      <c r="K52" s="28"/>
      <c r="L52" s="6"/>
      <c r="M52" s="6"/>
      <c r="N52" s="76" t="s">
        <v>47</v>
      </c>
      <c r="O52" s="77"/>
      <c r="P52" s="77"/>
      <c r="Q52" s="77"/>
      <c r="R52" s="77">
        <f>W5*0.1</f>
        <v>3.1</v>
      </c>
      <c r="S52" s="77">
        <f>W5*0.15</f>
        <v>4.6499999999999995</v>
      </c>
      <c r="T52" s="77">
        <f>W5*0.14</f>
        <v>4.3400000000000007</v>
      </c>
      <c r="U52" s="77">
        <f>W5*0.12</f>
        <v>3.7199999999999998</v>
      </c>
      <c r="V52" s="77">
        <f>W5*0.12</f>
        <v>3.7199999999999998</v>
      </c>
    </row>
    <row r="53" spans="1:22" x14ac:dyDescent="0.45">
      <c r="A53" s="17">
        <v>49</v>
      </c>
      <c r="B53" s="18"/>
      <c r="C53" s="19"/>
      <c r="D53" s="19"/>
      <c r="E53" s="19"/>
      <c r="F53" s="20"/>
      <c r="G53" s="18"/>
      <c r="H53" s="18"/>
      <c r="I53" s="21"/>
      <c r="J53" s="28"/>
      <c r="K53" s="28"/>
      <c r="L53" s="6"/>
      <c r="M53" s="6"/>
      <c r="N53" s="76" t="s">
        <v>48</v>
      </c>
      <c r="O53" s="77"/>
      <c r="P53" s="77"/>
      <c r="Q53" s="77"/>
      <c r="R53" s="77"/>
      <c r="S53" s="77">
        <f>W5*0.1</f>
        <v>3.1</v>
      </c>
      <c r="T53" s="77">
        <f>W5*0.1</f>
        <v>3.1</v>
      </c>
      <c r="U53" s="77">
        <f>W5*0.1</f>
        <v>3.1</v>
      </c>
      <c r="V53" s="77">
        <f>W5*0.1</f>
        <v>3.1</v>
      </c>
    </row>
    <row r="54" spans="1:22" x14ac:dyDescent="0.45">
      <c r="A54" s="17">
        <v>50</v>
      </c>
      <c r="B54" s="18"/>
      <c r="C54" s="19"/>
      <c r="D54" s="19"/>
      <c r="E54" s="19"/>
      <c r="F54" s="20"/>
      <c r="G54" s="18"/>
      <c r="H54" s="18"/>
      <c r="I54" s="21"/>
      <c r="J54" s="28"/>
      <c r="K54" s="28"/>
      <c r="L54" s="6"/>
      <c r="M54" s="6"/>
      <c r="N54" s="76" t="s">
        <v>49</v>
      </c>
      <c r="O54" s="77"/>
      <c r="P54" s="77"/>
      <c r="Q54" s="77"/>
      <c r="R54" s="77"/>
      <c r="S54" s="77"/>
      <c r="T54" s="77">
        <f>W5*0.08</f>
        <v>2.48</v>
      </c>
      <c r="U54" s="77">
        <f>W5*0.08</f>
        <v>2.48</v>
      </c>
      <c r="V54" s="77">
        <f>W5*0.08</f>
        <v>2.48</v>
      </c>
    </row>
    <row r="55" spans="1:22" x14ac:dyDescent="0.45">
      <c r="A55" s="17">
        <v>51</v>
      </c>
      <c r="B55" s="17"/>
      <c r="C55" s="17"/>
      <c r="D55" s="17"/>
      <c r="E55" s="17"/>
      <c r="F55" s="20"/>
      <c r="G55" s="18"/>
      <c r="H55" s="18"/>
      <c r="I55" s="21"/>
      <c r="J55" s="28"/>
      <c r="K55" s="28"/>
      <c r="L55" s="6"/>
      <c r="M55" s="6"/>
      <c r="N55" s="76" t="s">
        <v>50</v>
      </c>
      <c r="O55" s="77"/>
      <c r="P55" s="77"/>
      <c r="Q55" s="77"/>
      <c r="R55" s="77"/>
      <c r="S55" s="77"/>
      <c r="T55" s="77"/>
      <c r="U55" s="77">
        <f>W5*0.07</f>
        <v>2.1700000000000004</v>
      </c>
      <c r="V55" s="77">
        <f>W5*0.07</f>
        <v>2.1700000000000004</v>
      </c>
    </row>
    <row r="56" spans="1:22" x14ac:dyDescent="0.45">
      <c r="A56" s="17">
        <v>52</v>
      </c>
      <c r="B56" s="18"/>
      <c r="C56" s="19"/>
      <c r="D56" s="19"/>
      <c r="E56" s="19"/>
      <c r="F56" s="20"/>
      <c r="G56" s="18"/>
      <c r="H56" s="18"/>
      <c r="I56" s="21"/>
      <c r="J56" s="28"/>
      <c r="K56" s="28"/>
      <c r="L56" s="6"/>
      <c r="M56" s="6"/>
      <c r="N56" s="79" t="s">
        <v>51</v>
      </c>
      <c r="O56" s="80"/>
      <c r="P56" s="80"/>
      <c r="Q56" s="80"/>
      <c r="R56" s="80"/>
      <c r="S56" s="80"/>
      <c r="T56" s="80"/>
      <c r="U56" s="80"/>
      <c r="V56" s="80">
        <f>W5*0.06</f>
        <v>1.8599999999999999</v>
      </c>
    </row>
    <row r="57" spans="1:22" x14ac:dyDescent="0.45">
      <c r="A57" s="17">
        <v>53</v>
      </c>
      <c r="B57" s="17"/>
      <c r="C57" s="19"/>
      <c r="D57" s="19"/>
      <c r="E57" s="19"/>
      <c r="F57" s="20"/>
      <c r="G57" s="18"/>
      <c r="H57" s="18"/>
      <c r="I57" s="21"/>
      <c r="J57" s="28"/>
      <c r="K57" s="28"/>
      <c r="L57" s="6"/>
      <c r="M57" s="6"/>
      <c r="N57" s="73" t="s">
        <v>52</v>
      </c>
      <c r="O57" s="77">
        <f t="shared" ref="O57:V57" si="3">SUM(O49:O56)</f>
        <v>31</v>
      </c>
      <c r="P57" s="77">
        <f t="shared" si="3"/>
        <v>31</v>
      </c>
      <c r="Q57" s="77">
        <f t="shared" si="3"/>
        <v>30.999999999999996</v>
      </c>
      <c r="R57" s="77">
        <f t="shared" si="3"/>
        <v>31</v>
      </c>
      <c r="S57" s="77">
        <f t="shared" si="3"/>
        <v>30.999999999999996</v>
      </c>
      <c r="T57" s="77">
        <f t="shared" si="3"/>
        <v>31.000000000000004</v>
      </c>
      <c r="U57" s="77">
        <f t="shared" si="3"/>
        <v>31.000000000000004</v>
      </c>
      <c r="V57" s="77">
        <f t="shared" si="3"/>
        <v>31</v>
      </c>
    </row>
    <row r="58" spans="1:22" x14ac:dyDescent="0.45">
      <c r="A58" s="17">
        <v>54</v>
      </c>
      <c r="B58" s="18"/>
      <c r="C58" s="19"/>
      <c r="D58" s="19"/>
      <c r="E58" s="19"/>
      <c r="F58" s="20"/>
      <c r="G58" s="18"/>
      <c r="H58" s="18"/>
      <c r="I58" s="21"/>
      <c r="J58" s="28"/>
      <c r="K58" s="28"/>
      <c r="L58" s="6"/>
      <c r="M58" s="6"/>
      <c r="N58" s="6"/>
    </row>
    <row r="59" spans="1:22" x14ac:dyDescent="0.45">
      <c r="A59" s="17">
        <v>55</v>
      </c>
      <c r="B59" s="18"/>
      <c r="C59" s="19"/>
      <c r="D59" s="19"/>
      <c r="E59" s="19"/>
      <c r="F59" s="20"/>
      <c r="G59" s="18"/>
      <c r="H59" s="18"/>
      <c r="I59" s="21"/>
      <c r="J59" s="28"/>
      <c r="K59" s="28"/>
      <c r="L59" s="6"/>
      <c r="M59" s="6"/>
      <c r="N59" s="6"/>
    </row>
    <row r="60" spans="1:22" x14ac:dyDescent="0.45">
      <c r="A60" s="17">
        <v>56</v>
      </c>
      <c r="B60" s="17"/>
      <c r="C60" s="19"/>
      <c r="D60" s="19"/>
      <c r="E60" s="19"/>
      <c r="F60" s="20"/>
      <c r="G60" s="18"/>
      <c r="H60" s="18"/>
      <c r="I60" s="21"/>
      <c r="J60" s="28"/>
      <c r="K60" s="28"/>
      <c r="L60" s="6"/>
      <c r="M60" s="6"/>
      <c r="N60" s="6"/>
    </row>
    <row r="61" spans="1:22" x14ac:dyDescent="0.45">
      <c r="A61" s="17">
        <v>57</v>
      </c>
      <c r="B61" s="18"/>
      <c r="C61" s="17"/>
      <c r="D61" s="17"/>
      <c r="E61" s="17"/>
      <c r="F61" s="20"/>
      <c r="G61" s="18"/>
      <c r="H61" s="18"/>
      <c r="I61" s="21"/>
      <c r="J61" s="28"/>
      <c r="K61" s="28"/>
      <c r="L61" s="6"/>
      <c r="M61" s="6"/>
      <c r="N61" s="6"/>
    </row>
    <row r="62" spans="1:22" x14ac:dyDescent="0.45">
      <c r="A62" s="17">
        <v>58</v>
      </c>
      <c r="B62" s="18"/>
      <c r="C62" s="19"/>
      <c r="D62" s="19"/>
      <c r="E62" s="19"/>
      <c r="F62" s="20"/>
      <c r="G62" s="18"/>
      <c r="H62" s="18"/>
      <c r="I62" s="21"/>
      <c r="J62" s="28"/>
      <c r="K62" s="28"/>
      <c r="L62" s="6"/>
      <c r="M62" s="6"/>
      <c r="N62" s="6"/>
    </row>
    <row r="63" spans="1:22" x14ac:dyDescent="0.45">
      <c r="A63" s="17">
        <v>59</v>
      </c>
      <c r="B63" s="18"/>
      <c r="C63" s="19"/>
      <c r="D63" s="19"/>
      <c r="E63" s="19"/>
      <c r="F63" s="20"/>
      <c r="G63" s="18"/>
      <c r="H63" s="18"/>
      <c r="I63" s="21"/>
      <c r="J63" s="28"/>
      <c r="K63" s="28"/>
      <c r="L63" s="6"/>
      <c r="M63" s="6"/>
      <c r="N63" s="6"/>
    </row>
    <row r="64" spans="1:22" x14ac:dyDescent="0.45">
      <c r="A64" s="17">
        <v>60</v>
      </c>
      <c r="B64" s="18"/>
      <c r="C64" s="19"/>
      <c r="D64" s="19"/>
      <c r="E64" s="19"/>
      <c r="F64" s="20"/>
      <c r="G64" s="18"/>
      <c r="H64" s="18"/>
      <c r="I64" s="21"/>
      <c r="J64" s="28"/>
      <c r="K64" s="28"/>
      <c r="L64" s="6"/>
      <c r="M64" s="6"/>
      <c r="N64" s="6"/>
    </row>
    <row r="65" spans="1:14" x14ac:dyDescent="0.45">
      <c r="A65" s="17">
        <v>61</v>
      </c>
      <c r="B65" s="18"/>
      <c r="C65" s="19"/>
      <c r="D65" s="19"/>
      <c r="E65" s="19"/>
      <c r="F65" s="20"/>
      <c r="G65" s="18"/>
      <c r="H65" s="18"/>
      <c r="I65" s="21"/>
      <c r="J65" s="28"/>
      <c r="K65" s="28"/>
      <c r="L65" s="6"/>
      <c r="M65" s="6"/>
      <c r="N65" s="6"/>
    </row>
    <row r="66" spans="1:14" x14ac:dyDescent="0.45">
      <c r="A66" s="17">
        <v>62</v>
      </c>
      <c r="B66" s="17"/>
      <c r="C66" s="17"/>
      <c r="D66" s="17"/>
      <c r="E66" s="17"/>
      <c r="F66" s="20"/>
      <c r="G66" s="18"/>
      <c r="H66" s="18"/>
      <c r="I66" s="21"/>
      <c r="J66" s="28"/>
      <c r="K66" s="28"/>
      <c r="L66" s="6"/>
      <c r="M66" s="6"/>
      <c r="N66" s="6"/>
    </row>
    <row r="67" spans="1:14" x14ac:dyDescent="0.45">
      <c r="A67" s="17">
        <v>63</v>
      </c>
      <c r="B67" s="17"/>
      <c r="C67" s="17"/>
      <c r="D67" s="17"/>
      <c r="E67" s="17"/>
      <c r="F67" s="20"/>
      <c r="G67" s="18"/>
      <c r="H67" s="18"/>
      <c r="I67" s="21"/>
      <c r="J67" s="28"/>
      <c r="K67" s="28"/>
      <c r="L67" s="6"/>
      <c r="M67" s="6"/>
      <c r="N67" s="6"/>
    </row>
    <row r="68" spans="1:14" x14ac:dyDescent="0.45">
      <c r="A68" s="17">
        <v>64</v>
      </c>
      <c r="B68" s="17"/>
      <c r="C68" s="17"/>
      <c r="D68" s="17"/>
      <c r="E68" s="17"/>
      <c r="F68" s="20"/>
      <c r="G68" s="18"/>
      <c r="H68" s="18"/>
      <c r="I68" s="21"/>
      <c r="J68" s="28"/>
      <c r="K68" s="28"/>
      <c r="L68" s="6"/>
      <c r="M68" s="6"/>
      <c r="N68" s="6"/>
    </row>
    <row r="69" spans="1:14" x14ac:dyDescent="0.45">
      <c r="A69" s="17">
        <v>65</v>
      </c>
      <c r="B69" s="18"/>
      <c r="C69" s="19"/>
      <c r="D69" s="19"/>
      <c r="E69" s="19"/>
      <c r="F69" s="20"/>
      <c r="G69" s="18"/>
      <c r="H69" s="18"/>
      <c r="I69" s="21"/>
      <c r="J69" s="28"/>
      <c r="K69" s="28"/>
      <c r="L69" s="6"/>
      <c r="M69" s="6"/>
      <c r="N69" s="6"/>
    </row>
    <row r="70" spans="1:14" x14ac:dyDescent="0.45">
      <c r="A70" s="17">
        <v>66</v>
      </c>
      <c r="B70" s="18"/>
      <c r="C70" s="19"/>
      <c r="D70" s="19"/>
      <c r="E70" s="19"/>
      <c r="F70" s="20"/>
      <c r="G70" s="18"/>
      <c r="H70" s="18"/>
      <c r="I70" s="21"/>
      <c r="J70" s="28"/>
      <c r="K70" s="28"/>
      <c r="L70" s="6"/>
      <c r="M70" s="6"/>
      <c r="N70" s="6"/>
    </row>
    <row r="71" spans="1:14" x14ac:dyDescent="0.45">
      <c r="A71" s="17">
        <v>67</v>
      </c>
      <c r="B71" s="18"/>
      <c r="C71" s="19"/>
      <c r="D71" s="19"/>
      <c r="E71" s="19"/>
      <c r="F71" s="20"/>
      <c r="G71" s="18"/>
      <c r="H71" s="18"/>
      <c r="I71" s="21"/>
      <c r="J71" s="28"/>
      <c r="K71" s="28"/>
      <c r="L71" s="6"/>
      <c r="M71" s="6"/>
      <c r="N71" s="6"/>
    </row>
    <row r="72" spans="1:14" x14ac:dyDescent="0.45">
      <c r="A72" s="17">
        <v>68</v>
      </c>
      <c r="B72" s="17"/>
      <c r="C72" s="17"/>
      <c r="D72" s="17"/>
      <c r="E72" s="17"/>
      <c r="F72" s="20"/>
      <c r="G72" s="18"/>
      <c r="H72" s="18"/>
      <c r="I72" s="21"/>
      <c r="J72" s="28"/>
      <c r="K72" s="28"/>
      <c r="L72" s="6"/>
      <c r="M72" s="6"/>
      <c r="N72" s="6"/>
    </row>
    <row r="73" spans="1:14" x14ac:dyDescent="0.45">
      <c r="A73" s="17">
        <v>69</v>
      </c>
      <c r="B73" s="18"/>
      <c r="C73" s="19"/>
      <c r="D73" s="19"/>
      <c r="E73" s="19"/>
      <c r="F73" s="20"/>
      <c r="G73" s="18"/>
      <c r="H73" s="18"/>
      <c r="I73" s="21"/>
      <c r="J73" s="28"/>
      <c r="K73" s="28"/>
      <c r="L73" s="6"/>
      <c r="M73" s="6"/>
      <c r="N73" s="6"/>
    </row>
    <row r="74" spans="1:14" x14ac:dyDescent="0.45">
      <c r="A74" s="17">
        <v>70</v>
      </c>
      <c r="B74" s="17"/>
      <c r="C74" s="17"/>
      <c r="D74" s="17"/>
      <c r="E74" s="17"/>
      <c r="F74" s="20"/>
      <c r="G74" s="18"/>
      <c r="H74" s="18"/>
      <c r="I74" s="21"/>
      <c r="J74" s="28"/>
      <c r="K74" s="28"/>
      <c r="L74" s="6"/>
      <c r="M74" s="6"/>
      <c r="N74" s="6"/>
    </row>
    <row r="75" spans="1:14" x14ac:dyDescent="0.45">
      <c r="A75" s="17">
        <v>71</v>
      </c>
      <c r="B75" s="17"/>
      <c r="C75" s="17"/>
      <c r="D75" s="17"/>
      <c r="E75" s="17"/>
      <c r="F75" s="20"/>
      <c r="G75" s="18"/>
      <c r="H75" s="18"/>
      <c r="I75" s="21"/>
      <c r="J75" s="28"/>
      <c r="K75" s="28"/>
      <c r="L75" s="6"/>
      <c r="M75" s="6"/>
      <c r="N75" s="6"/>
    </row>
    <row r="76" spans="1:14" x14ac:dyDescent="0.45">
      <c r="A76" s="17">
        <v>72</v>
      </c>
      <c r="B76" s="17"/>
      <c r="C76" s="17"/>
      <c r="D76" s="17"/>
      <c r="E76" s="17"/>
      <c r="F76" s="20"/>
      <c r="G76" s="18"/>
      <c r="H76" s="18"/>
      <c r="I76" s="21"/>
      <c r="J76" s="28"/>
      <c r="K76" s="28"/>
      <c r="L76" s="6"/>
      <c r="M76" s="6"/>
      <c r="N76" s="6"/>
    </row>
    <row r="77" spans="1:14" x14ac:dyDescent="0.45">
      <c r="A77" s="17">
        <v>73</v>
      </c>
      <c r="B77" s="17"/>
      <c r="C77" s="17"/>
      <c r="D77" s="17"/>
      <c r="E77" s="17"/>
      <c r="F77" s="20"/>
      <c r="G77" s="18"/>
      <c r="H77" s="18"/>
      <c r="I77" s="21"/>
      <c r="J77" s="28"/>
      <c r="K77" s="28"/>
      <c r="L77" s="6"/>
      <c r="M77" s="6"/>
      <c r="N77" s="6"/>
    </row>
    <row r="78" spans="1:14" x14ac:dyDescent="0.45">
      <c r="A78" s="17">
        <v>74</v>
      </c>
      <c r="B78" s="17"/>
      <c r="C78" s="17"/>
      <c r="D78" s="17"/>
      <c r="E78" s="17"/>
      <c r="F78" s="20"/>
      <c r="G78" s="18"/>
      <c r="H78" s="18"/>
      <c r="I78" s="21"/>
      <c r="J78" s="28"/>
      <c r="K78" s="28"/>
      <c r="L78" s="6"/>
      <c r="M78" s="6"/>
      <c r="N78" s="6"/>
    </row>
    <row r="79" spans="1:14" x14ac:dyDescent="0.45">
      <c r="A79" s="17">
        <v>75</v>
      </c>
      <c r="B79" s="17"/>
      <c r="C79" s="17"/>
      <c r="D79" s="17"/>
      <c r="E79" s="17"/>
      <c r="F79" s="20"/>
      <c r="G79" s="18"/>
      <c r="H79" s="18"/>
      <c r="I79" s="21"/>
      <c r="J79" s="28"/>
      <c r="K79" s="28"/>
      <c r="L79" s="6"/>
      <c r="M79" s="6"/>
      <c r="N79" s="6"/>
    </row>
    <row r="80" spans="1:14" x14ac:dyDescent="0.45">
      <c r="A80" s="17">
        <v>76</v>
      </c>
      <c r="B80" s="17"/>
      <c r="C80" s="17"/>
      <c r="D80" s="17"/>
      <c r="E80" s="17"/>
      <c r="F80" s="20"/>
      <c r="G80" s="18"/>
      <c r="H80" s="18"/>
      <c r="I80" s="21"/>
      <c r="J80" s="28"/>
      <c r="K80" s="28"/>
      <c r="L80" s="6"/>
      <c r="M80" s="6"/>
      <c r="N80" s="6"/>
    </row>
    <row r="81" spans="1:14" x14ac:dyDescent="0.45">
      <c r="A81" s="17">
        <v>77</v>
      </c>
      <c r="B81" s="17"/>
      <c r="C81" s="17"/>
      <c r="D81" s="17"/>
      <c r="E81" s="17"/>
      <c r="F81" s="20"/>
      <c r="G81" s="18"/>
      <c r="H81" s="18"/>
      <c r="I81" s="21"/>
      <c r="J81" s="28"/>
      <c r="K81" s="28"/>
      <c r="L81" s="6"/>
      <c r="M81" s="6"/>
      <c r="N81" s="6"/>
    </row>
    <row r="82" spans="1:14" x14ac:dyDescent="0.45">
      <c r="A82" s="17">
        <v>78</v>
      </c>
      <c r="B82" s="17"/>
      <c r="C82" s="17"/>
      <c r="D82" s="17"/>
      <c r="E82" s="17"/>
      <c r="F82" s="20"/>
      <c r="G82" s="18"/>
      <c r="H82" s="18"/>
      <c r="I82" s="21"/>
      <c r="J82" s="28"/>
      <c r="K82" s="28"/>
      <c r="L82" s="6"/>
      <c r="M82" s="6"/>
      <c r="N82" s="6"/>
    </row>
    <row r="83" spans="1:14" x14ac:dyDescent="0.45">
      <c r="A83" s="17">
        <v>79</v>
      </c>
      <c r="B83" s="17"/>
      <c r="C83" s="17"/>
      <c r="D83" s="17"/>
      <c r="E83" s="17"/>
      <c r="F83" s="20"/>
      <c r="G83" s="18"/>
      <c r="H83" s="18"/>
      <c r="I83" s="21"/>
      <c r="J83" s="28"/>
      <c r="K83" s="28"/>
      <c r="L83" s="6"/>
      <c r="M83" s="6"/>
      <c r="N83" s="6"/>
    </row>
    <row r="84" spans="1:14" x14ac:dyDescent="0.45">
      <c r="A84" s="17">
        <v>80</v>
      </c>
      <c r="B84" s="17"/>
      <c r="C84" s="17"/>
      <c r="D84" s="17"/>
      <c r="E84" s="17"/>
      <c r="F84" s="20"/>
      <c r="G84" s="18"/>
      <c r="H84" s="18"/>
      <c r="I84" s="21"/>
      <c r="J84" s="28"/>
      <c r="K84" s="28"/>
      <c r="L84" s="6"/>
      <c r="M84" s="6"/>
      <c r="N84" s="6"/>
    </row>
    <row r="85" spans="1:14" x14ac:dyDescent="0.45">
      <c r="A85" s="17">
        <v>81</v>
      </c>
      <c r="B85" s="17"/>
      <c r="C85" s="17"/>
      <c r="D85" s="17"/>
      <c r="E85" s="17"/>
      <c r="F85" s="20"/>
      <c r="G85" s="18"/>
      <c r="H85" s="18"/>
      <c r="I85" s="21"/>
      <c r="J85" s="28"/>
      <c r="K85" s="28"/>
      <c r="L85" s="6"/>
      <c r="M85" s="6"/>
      <c r="N85" s="6"/>
    </row>
    <row r="86" spans="1:14" x14ac:dyDescent="0.45">
      <c r="A86" s="17">
        <v>82</v>
      </c>
      <c r="B86" s="17"/>
      <c r="C86" s="17"/>
      <c r="D86" s="17"/>
      <c r="E86" s="17"/>
      <c r="F86" s="20"/>
      <c r="G86" s="18"/>
      <c r="H86" s="18"/>
      <c r="I86" s="21"/>
      <c r="J86" s="28"/>
      <c r="K86" s="28"/>
      <c r="L86" s="6"/>
      <c r="M86" s="6"/>
      <c r="N86" s="6"/>
    </row>
    <row r="87" spans="1:14" x14ac:dyDescent="0.45">
      <c r="A87" s="17">
        <v>83</v>
      </c>
      <c r="B87" s="17"/>
      <c r="C87" s="17"/>
      <c r="D87" s="17"/>
      <c r="E87" s="17"/>
      <c r="F87" s="20"/>
      <c r="G87" s="18"/>
      <c r="H87" s="18"/>
      <c r="I87" s="21"/>
      <c r="J87" s="28"/>
      <c r="K87" s="28"/>
      <c r="L87" s="6"/>
      <c r="M87" s="6"/>
      <c r="N87" s="6"/>
    </row>
    <row r="88" spans="1:14" x14ac:dyDescent="0.45">
      <c r="A88" s="17">
        <v>84</v>
      </c>
      <c r="B88" s="17"/>
      <c r="C88" s="17"/>
      <c r="D88" s="17"/>
      <c r="E88" s="17"/>
      <c r="F88" s="20"/>
      <c r="G88" s="18"/>
      <c r="H88" s="18"/>
      <c r="I88" s="21"/>
      <c r="J88" s="28"/>
      <c r="K88" s="28"/>
      <c r="L88" s="6"/>
      <c r="M88" s="6"/>
      <c r="N88" s="6"/>
    </row>
    <row r="89" spans="1:14" x14ac:dyDescent="0.45">
      <c r="A89" s="17">
        <v>85</v>
      </c>
      <c r="B89" s="17"/>
      <c r="C89" s="17"/>
      <c r="D89" s="17"/>
      <c r="E89" s="17"/>
      <c r="F89" s="20"/>
      <c r="G89" s="18"/>
      <c r="H89" s="18"/>
      <c r="I89" s="21"/>
      <c r="J89" s="28"/>
      <c r="K89" s="28"/>
      <c r="L89" s="6"/>
      <c r="M89" s="6"/>
      <c r="N89" s="6"/>
    </row>
    <row r="90" spans="1:14" x14ac:dyDescent="0.45">
      <c r="A90" s="17">
        <v>86</v>
      </c>
      <c r="B90" s="17"/>
      <c r="C90" s="17"/>
      <c r="D90" s="17"/>
      <c r="E90" s="17"/>
      <c r="F90" s="20"/>
      <c r="G90" s="18"/>
      <c r="H90" s="18"/>
      <c r="I90" s="21"/>
      <c r="J90" s="28"/>
      <c r="K90" s="28"/>
      <c r="L90" s="6"/>
      <c r="M90" s="6"/>
      <c r="N90" s="6"/>
    </row>
    <row r="91" spans="1:14" x14ac:dyDescent="0.45">
      <c r="A91" s="17">
        <v>87</v>
      </c>
      <c r="B91" s="17"/>
      <c r="C91" s="17"/>
      <c r="D91" s="17"/>
      <c r="E91" s="17"/>
      <c r="F91" s="20"/>
      <c r="G91" s="18"/>
      <c r="H91" s="18"/>
      <c r="I91" s="21"/>
      <c r="J91" s="28"/>
      <c r="K91" s="28"/>
      <c r="L91" s="6"/>
      <c r="M91" s="6"/>
      <c r="N91" s="6"/>
    </row>
    <row r="92" spans="1:14" x14ac:dyDescent="0.45">
      <c r="A92" s="17">
        <v>88</v>
      </c>
      <c r="B92" s="17"/>
      <c r="C92" s="17"/>
      <c r="D92" s="17"/>
      <c r="E92" s="17"/>
      <c r="F92" s="20"/>
      <c r="G92" s="18"/>
      <c r="H92" s="18"/>
      <c r="I92" s="21"/>
      <c r="J92" s="28"/>
      <c r="K92" s="28"/>
      <c r="L92" s="6"/>
      <c r="M92" s="6"/>
      <c r="N92" s="6"/>
    </row>
    <row r="93" spans="1:14" x14ac:dyDescent="0.45">
      <c r="A93" s="17">
        <v>89</v>
      </c>
      <c r="B93" s="17"/>
      <c r="C93" s="17"/>
      <c r="D93" s="17"/>
      <c r="E93" s="17"/>
      <c r="F93" s="20"/>
      <c r="G93" s="18"/>
      <c r="H93" s="18"/>
      <c r="I93" s="21"/>
      <c r="J93" s="28"/>
      <c r="K93" s="28"/>
      <c r="L93" s="6"/>
      <c r="M93" s="6"/>
      <c r="N93" s="6"/>
    </row>
    <row r="94" spans="1:14" x14ac:dyDescent="0.45">
      <c r="A94" s="17">
        <v>90</v>
      </c>
      <c r="B94" s="17"/>
      <c r="C94" s="17"/>
      <c r="D94" s="17"/>
      <c r="E94" s="17"/>
      <c r="F94" s="20"/>
      <c r="G94" s="18"/>
      <c r="H94" s="18"/>
      <c r="I94" s="21"/>
      <c r="J94" s="28"/>
      <c r="K94" s="28"/>
      <c r="L94" s="6"/>
      <c r="M94" s="6"/>
      <c r="N94" s="6"/>
    </row>
    <row r="95" spans="1:14" x14ac:dyDescent="0.45">
      <c r="A95" s="17">
        <v>91</v>
      </c>
      <c r="B95" s="17"/>
      <c r="C95" s="17"/>
      <c r="D95" s="17"/>
      <c r="E95" s="17"/>
      <c r="F95" s="20"/>
      <c r="G95" s="18"/>
      <c r="H95" s="18"/>
      <c r="I95" s="21"/>
      <c r="J95" s="28"/>
      <c r="K95" s="28"/>
      <c r="L95" s="6"/>
      <c r="M95" s="6"/>
      <c r="N95" s="6"/>
    </row>
    <row r="96" spans="1:14" x14ac:dyDescent="0.45">
      <c r="A96" s="17">
        <v>92</v>
      </c>
      <c r="B96" s="17"/>
      <c r="C96" s="17"/>
      <c r="D96" s="17"/>
      <c r="E96" s="17"/>
      <c r="F96" s="20"/>
      <c r="G96" s="18"/>
      <c r="H96" s="18"/>
      <c r="I96" s="21"/>
      <c r="J96" s="28"/>
      <c r="K96" s="28"/>
      <c r="L96" s="6"/>
      <c r="M96" s="6"/>
      <c r="N96" s="6"/>
    </row>
    <row r="97" spans="1:14" x14ac:dyDescent="0.45">
      <c r="A97" s="17">
        <v>93</v>
      </c>
      <c r="B97" s="17"/>
      <c r="C97" s="17"/>
      <c r="D97" s="17"/>
      <c r="E97" s="17"/>
      <c r="F97" s="20"/>
      <c r="G97" s="18"/>
      <c r="H97" s="18"/>
      <c r="I97" s="21"/>
      <c r="J97" s="28"/>
      <c r="K97" s="28"/>
      <c r="L97" s="6"/>
      <c r="M97" s="6"/>
      <c r="N97" s="6"/>
    </row>
    <row r="98" spans="1:14" x14ac:dyDescent="0.45">
      <c r="A98" s="17">
        <v>94</v>
      </c>
      <c r="B98" s="17"/>
      <c r="C98" s="17"/>
      <c r="D98" s="17"/>
      <c r="E98" s="17"/>
      <c r="F98" s="20"/>
      <c r="G98" s="18"/>
      <c r="H98" s="18"/>
      <c r="I98" s="21"/>
      <c r="J98" s="28"/>
      <c r="K98" s="28"/>
      <c r="L98" s="6"/>
      <c r="M98" s="6"/>
      <c r="N98" s="6"/>
    </row>
    <row r="99" spans="1:14" x14ac:dyDescent="0.45">
      <c r="A99" s="17">
        <v>95</v>
      </c>
      <c r="B99" s="17"/>
      <c r="C99" s="17"/>
      <c r="D99" s="17"/>
      <c r="E99" s="17"/>
      <c r="F99" s="20"/>
      <c r="G99" s="18"/>
      <c r="H99" s="18"/>
      <c r="I99" s="21"/>
      <c r="J99" s="28"/>
      <c r="K99" s="28"/>
      <c r="L99" s="6"/>
      <c r="M99" s="6"/>
      <c r="N99" s="6"/>
    </row>
    <row r="100" spans="1:14" x14ac:dyDescent="0.45">
      <c r="A100" s="17">
        <v>96</v>
      </c>
      <c r="B100" s="17"/>
      <c r="C100" s="17"/>
      <c r="D100" s="17"/>
      <c r="E100" s="17"/>
      <c r="F100" s="20"/>
      <c r="G100" s="18"/>
      <c r="H100" s="18"/>
      <c r="I100" s="21"/>
      <c r="J100" s="28"/>
      <c r="K100" s="28"/>
      <c r="L100" s="6"/>
      <c r="M100" s="6"/>
      <c r="N100" s="6"/>
    </row>
    <row r="101" spans="1:14" x14ac:dyDescent="0.45">
      <c r="A101" s="17">
        <v>97</v>
      </c>
      <c r="B101" s="17"/>
      <c r="C101" s="17"/>
      <c r="D101" s="17"/>
      <c r="E101" s="17"/>
      <c r="F101" s="20"/>
      <c r="G101" s="18"/>
      <c r="H101" s="18"/>
      <c r="I101" s="21"/>
      <c r="J101" s="28"/>
      <c r="K101" s="28"/>
      <c r="L101" s="6"/>
      <c r="M101" s="6"/>
      <c r="N101" s="6"/>
    </row>
    <row r="102" spans="1:14" x14ac:dyDescent="0.45">
      <c r="A102" s="17">
        <v>98</v>
      </c>
      <c r="B102" s="17"/>
      <c r="C102" s="17"/>
      <c r="D102" s="17"/>
      <c r="E102" s="17"/>
      <c r="F102" s="20"/>
      <c r="G102" s="18"/>
      <c r="H102" s="18"/>
      <c r="I102" s="21"/>
      <c r="J102" s="28"/>
      <c r="K102" s="28"/>
      <c r="L102" s="6"/>
      <c r="M102" s="6"/>
      <c r="N102" s="6"/>
    </row>
    <row r="103" spans="1:14" x14ac:dyDescent="0.45">
      <c r="A103" s="17">
        <v>99</v>
      </c>
      <c r="B103" s="17"/>
      <c r="C103" s="17"/>
      <c r="D103" s="17"/>
      <c r="E103" s="17"/>
      <c r="F103" s="20"/>
      <c r="G103" s="18"/>
      <c r="H103" s="18"/>
      <c r="I103" s="21"/>
      <c r="J103" s="28"/>
      <c r="K103" s="28"/>
      <c r="L103" s="6"/>
      <c r="M103" s="6"/>
      <c r="N103" s="6"/>
    </row>
    <row r="104" spans="1:14" x14ac:dyDescent="0.45">
      <c r="A104" s="17">
        <v>100</v>
      </c>
      <c r="B104" s="17"/>
      <c r="C104" s="17"/>
      <c r="D104" s="17"/>
      <c r="E104" s="17"/>
      <c r="F104" s="20"/>
      <c r="G104" s="18"/>
      <c r="H104" s="18"/>
      <c r="I104" s="21"/>
      <c r="J104" s="28"/>
      <c r="K104" s="28"/>
      <c r="L104" s="6"/>
      <c r="M104" s="6"/>
      <c r="N104" s="6"/>
    </row>
    <row r="105" spans="1:14" x14ac:dyDescent="0.45">
      <c r="A105" s="17">
        <v>101</v>
      </c>
      <c r="B105" s="17"/>
      <c r="C105" s="17"/>
      <c r="D105" s="17"/>
      <c r="E105" s="17"/>
      <c r="F105" s="20"/>
      <c r="G105" s="18"/>
      <c r="H105" s="18"/>
      <c r="I105" s="21"/>
      <c r="J105" s="28"/>
      <c r="K105" s="28"/>
      <c r="L105" s="6"/>
      <c r="M105" s="6"/>
      <c r="N105" s="6"/>
    </row>
    <row r="106" spans="1:14" x14ac:dyDescent="0.45">
      <c r="A106" s="17">
        <v>102</v>
      </c>
      <c r="B106" s="17"/>
      <c r="C106" s="17"/>
      <c r="D106" s="17"/>
      <c r="E106" s="17"/>
      <c r="F106" s="20"/>
      <c r="G106" s="18"/>
      <c r="H106" s="18"/>
      <c r="I106" s="21"/>
      <c r="J106" s="28"/>
      <c r="K106" s="28"/>
      <c r="L106" s="6"/>
      <c r="M106" s="6"/>
      <c r="N106" s="6"/>
    </row>
    <row r="107" spans="1:14" x14ac:dyDescent="0.45">
      <c r="A107" s="17">
        <v>103</v>
      </c>
      <c r="B107" s="17"/>
      <c r="C107" s="17"/>
      <c r="D107" s="17"/>
      <c r="E107" s="17"/>
      <c r="F107" s="20"/>
      <c r="G107" s="18"/>
      <c r="H107" s="18"/>
      <c r="I107" s="21"/>
      <c r="J107" s="28"/>
      <c r="K107" s="28"/>
      <c r="L107" s="6"/>
      <c r="M107" s="6"/>
      <c r="N107" s="6"/>
    </row>
    <row r="108" spans="1:14" x14ac:dyDescent="0.45">
      <c r="A108" s="17">
        <v>104</v>
      </c>
      <c r="B108" s="17"/>
      <c r="C108" s="17"/>
      <c r="D108" s="17"/>
      <c r="E108" s="17"/>
      <c r="F108" s="20"/>
      <c r="G108" s="18"/>
      <c r="H108" s="18"/>
      <c r="I108" s="21"/>
      <c r="J108" s="28"/>
      <c r="K108" s="28"/>
      <c r="L108" s="6"/>
      <c r="M108" s="6"/>
      <c r="N108" s="6"/>
    </row>
    <row r="109" spans="1:14" x14ac:dyDescent="0.45">
      <c r="A109" s="17">
        <v>105</v>
      </c>
      <c r="B109" s="17"/>
      <c r="C109" s="17"/>
      <c r="D109" s="17"/>
      <c r="E109" s="17"/>
      <c r="F109" s="20"/>
      <c r="G109" s="18"/>
      <c r="H109" s="18"/>
      <c r="I109" s="21"/>
      <c r="J109" s="28"/>
      <c r="K109" s="28"/>
      <c r="L109" s="6"/>
      <c r="M109" s="6"/>
      <c r="N109" s="6"/>
    </row>
    <row r="110" spans="1:14" x14ac:dyDescent="0.45">
      <c r="A110" s="17">
        <v>106</v>
      </c>
      <c r="B110" s="17"/>
      <c r="C110" s="17"/>
      <c r="D110" s="17"/>
      <c r="E110" s="17"/>
      <c r="F110" s="20"/>
      <c r="G110" s="18"/>
      <c r="H110" s="18"/>
      <c r="I110" s="21"/>
      <c r="J110" s="28"/>
      <c r="K110" s="28"/>
      <c r="L110" s="6"/>
      <c r="M110" s="6"/>
      <c r="N110" s="6"/>
    </row>
    <row r="111" spans="1:14" x14ac:dyDescent="0.45">
      <c r="A111" s="17">
        <v>107</v>
      </c>
      <c r="B111" s="17"/>
      <c r="C111" s="17"/>
      <c r="D111" s="17"/>
      <c r="E111" s="17"/>
      <c r="F111" s="20"/>
      <c r="G111" s="18"/>
      <c r="H111" s="18"/>
      <c r="I111" s="21"/>
      <c r="J111" s="28"/>
      <c r="K111" s="28"/>
      <c r="L111" s="6"/>
      <c r="M111" s="6"/>
      <c r="N111" s="6"/>
    </row>
    <row r="112" spans="1:14" x14ac:dyDescent="0.45">
      <c r="A112" s="17">
        <v>108</v>
      </c>
      <c r="B112" s="17"/>
      <c r="C112" s="17"/>
      <c r="D112" s="17"/>
      <c r="E112" s="17"/>
      <c r="F112" s="20"/>
      <c r="G112" s="18"/>
      <c r="H112" s="18"/>
      <c r="I112" s="21"/>
      <c r="J112" s="28"/>
      <c r="K112" s="28"/>
      <c r="L112" s="6"/>
      <c r="M112" s="6"/>
      <c r="N112" s="6"/>
    </row>
    <row r="113" spans="1:14" x14ac:dyDescent="0.45">
      <c r="A113" s="17">
        <v>109</v>
      </c>
      <c r="B113" s="17"/>
      <c r="C113" s="17"/>
      <c r="D113" s="17"/>
      <c r="E113" s="17"/>
      <c r="F113" s="20"/>
      <c r="G113" s="18"/>
      <c r="H113" s="18"/>
      <c r="I113" s="21"/>
      <c r="J113" s="28"/>
      <c r="K113" s="28"/>
      <c r="L113" s="6"/>
      <c r="M113" s="6"/>
      <c r="N113" s="6"/>
    </row>
    <row r="114" spans="1:14" x14ac:dyDescent="0.45">
      <c r="A114" s="17">
        <v>110</v>
      </c>
      <c r="B114" s="17"/>
      <c r="C114" s="17"/>
      <c r="D114" s="17"/>
      <c r="E114" s="17"/>
      <c r="F114" s="20"/>
      <c r="G114" s="18"/>
      <c r="H114" s="18"/>
      <c r="I114" s="21"/>
      <c r="J114" s="28"/>
      <c r="K114" s="28"/>
      <c r="L114" s="6"/>
      <c r="M114" s="6"/>
      <c r="N114" s="6"/>
    </row>
  </sheetData>
  <sortState ref="C5:F24">
    <sortCondition ref="F5:F2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Set Up</vt:lpstr>
      <vt:lpstr>Little Rebels</vt:lpstr>
      <vt:lpstr>Jackpot</vt:lpstr>
      <vt:lpstr>Open</vt:lpstr>
      <vt:lpstr>R Youth</vt:lpstr>
      <vt:lpstr>N Youth</vt:lpstr>
      <vt:lpstr>N Senior</vt:lpstr>
      <vt:lpstr>Y Poles</vt:lpstr>
      <vt:lpstr>O Poles</vt:lpstr>
      <vt:lpstr>Target</vt:lpstr>
      <vt:lpstr>Charity</vt:lpstr>
      <vt:lpstr>Summary</vt:lpstr>
      <vt:lpstr>Totals</vt:lpstr>
      <vt:lpstr>Jackpot!Print_Area</vt:lpstr>
      <vt:lpstr>'Little Rebels'!Print_Area</vt:lpstr>
      <vt:lpstr>Open!Print_Area</vt:lpstr>
      <vt:lpstr>'R Youth'!Print_Area</vt:lpstr>
      <vt:lpstr>Summary!Print_Area</vt:lpstr>
      <vt:lpstr>Target!Print_Area</vt:lpstr>
      <vt:lpstr>'Y Poles'!Print_Area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Gilde</dc:creator>
  <cp:lastModifiedBy>Amy Barber</cp:lastModifiedBy>
  <cp:lastPrinted>2021-05-02T01:14:08Z</cp:lastPrinted>
  <dcterms:created xsi:type="dcterms:W3CDTF">2015-07-23T22:32:41Z</dcterms:created>
  <dcterms:modified xsi:type="dcterms:W3CDTF">2021-05-02T01:42:53Z</dcterms:modified>
</cp:coreProperties>
</file>