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26" yWindow="65426" windowWidth="19420" windowHeight="10420" firstSheet="1" activeTab="1"/>
  </bookViews>
  <sheets>
    <sheet name="LITTLE REBELS" sheetId="2" r:id="rId1"/>
    <sheet name="OPEN" sheetId="1" r:id="rId2"/>
    <sheet name="YOUTH" sheetId="3" r:id="rId3"/>
    <sheet name="JACKPOT" sheetId="8" r:id="rId4"/>
    <sheet name="NBHA YOUTH" sheetId="10" r:id="rId5"/>
    <sheet name="1" sheetId="12" r:id="rId6"/>
    <sheet name="NBHA SENIORS" sheetId="5" r:id="rId7"/>
    <sheet name="YOUTH POLES" sheetId="11" r:id="rId8"/>
    <sheet name="POLES" sheetId="4" r:id="rId9"/>
    <sheet name="CHARITY" sheetId="9" r:id="rId10"/>
    <sheet name="Summary" sheetId="6" r:id="rId11"/>
    <sheet name="National Fees" sheetId="7" r:id="rId12"/>
  </sheets>
  <externalReferences>
    <externalReference r:id="rId15"/>
  </externalReferences>
  <definedNames>
    <definedName name="_xlnm.Print_Area" localSheetId="9">'CHARITY'!$A$1:$I$98</definedName>
    <definedName name="_xlnm.Print_Area" localSheetId="3">'JACKPOT'!$A$1:$I$98</definedName>
    <definedName name="_xlnm.Print_Area" localSheetId="0">'LITTLE REBELS'!$A$1:$F$34</definedName>
    <definedName name="_xlnm.Print_Area" localSheetId="6">'NBHA SENIORS'!$A$1:$I$49</definedName>
    <definedName name="_xlnm.Print_Area" localSheetId="1">'OPEN'!$A$1:$I$98</definedName>
    <definedName name="_xlnm.Print_Area" localSheetId="8">'POLES'!$A$1:$I$49</definedName>
    <definedName name="_xlnm.Print_Area" localSheetId="10">'Summary'!$A$1:$G$40</definedName>
    <definedName name="_xlnm.Print_Area" localSheetId="2">'YOUTH'!$A$1:$I$49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<sst xmlns="http://schemas.openxmlformats.org/spreadsheetml/2006/main" count="1550" uniqueCount="368">
  <si>
    <t>OPEN 4-D BARRELS</t>
  </si>
  <si>
    <t xml:space="preserve">Added Money </t>
  </si>
  <si>
    <t>Draw</t>
  </si>
  <si>
    <t>Riders First Name</t>
  </si>
  <si>
    <t>Last Name</t>
  </si>
  <si>
    <t>Horse</t>
  </si>
  <si>
    <t>Time</t>
  </si>
  <si>
    <t>Place</t>
  </si>
  <si>
    <t>Division</t>
  </si>
  <si>
    <t>Payback</t>
  </si>
  <si>
    <t>Division Splits</t>
  </si>
  <si>
    <t>1-D</t>
  </si>
  <si>
    <t>Fastest Time</t>
  </si>
  <si>
    <t>2-D</t>
  </si>
  <si>
    <t>1/2 second off fastest time</t>
  </si>
  <si>
    <t>3-D</t>
  </si>
  <si>
    <t>1 Second off fastest time</t>
  </si>
  <si>
    <t>4-D</t>
  </si>
  <si>
    <t>2 seconds off fastest time</t>
  </si>
  <si>
    <t>Save work during each Drag</t>
  </si>
  <si>
    <t>Eyes off for drag or entering information</t>
  </si>
  <si>
    <t>Announce "Would have been" Times</t>
  </si>
  <si>
    <t>Highlight,Data,Sort by Time, Ascending</t>
  </si>
  <si>
    <t>70% Payback</t>
  </si>
  <si>
    <t>PAYOUT 4-D</t>
  </si>
  <si>
    <t>Jackpot Divided</t>
  </si>
  <si>
    <t>PayOut by Division</t>
  </si>
  <si>
    <t>Number on Contestants in Class</t>
  </si>
  <si>
    <t>1st Division</t>
  </si>
  <si>
    <t>Entry Fee minus $5 Office Fee</t>
  </si>
  <si>
    <t>2nd Division</t>
  </si>
  <si>
    <t>3rd Division</t>
  </si>
  <si>
    <t>Added Money to Class</t>
  </si>
  <si>
    <t>4th Division</t>
  </si>
  <si>
    <t>Total Payback Jackpot for Class</t>
  </si>
  <si>
    <t>FIRST DIVISION</t>
  </si>
  <si>
    <t>Places</t>
  </si>
  <si>
    <t>1-12</t>
  </si>
  <si>
    <t>13-20</t>
  </si>
  <si>
    <t>21-40</t>
  </si>
  <si>
    <t>41-74</t>
  </si>
  <si>
    <t>75-100</t>
  </si>
  <si>
    <t>101-150</t>
  </si>
  <si>
    <t>150-200</t>
  </si>
  <si>
    <t>201-250</t>
  </si>
  <si>
    <t>1st</t>
  </si>
  <si>
    <t>2nd</t>
  </si>
  <si>
    <t>3rd</t>
  </si>
  <si>
    <t>4th</t>
  </si>
  <si>
    <t>5th</t>
  </si>
  <si>
    <t>6th</t>
  </si>
  <si>
    <t>7th</t>
  </si>
  <si>
    <t>8th</t>
  </si>
  <si>
    <t>Total Paid</t>
  </si>
  <si>
    <t>SECOND DIVISION</t>
  </si>
  <si>
    <t>THIRD DIVISION</t>
  </si>
  <si>
    <t>FORTH DIVISION</t>
  </si>
  <si>
    <t>70% Payback of Entry Fee</t>
  </si>
  <si>
    <t>Entry fee minus $5 Office Fee</t>
  </si>
  <si>
    <t>Prizes Awarded</t>
  </si>
  <si>
    <t>Number in Class</t>
  </si>
  <si>
    <t>Entry Fee $5.00</t>
  </si>
  <si>
    <t>No Payout</t>
  </si>
  <si>
    <t>YOUTH 3-D BARRELS</t>
  </si>
  <si>
    <t>1-10</t>
  </si>
  <si>
    <t>11-15</t>
  </si>
  <si>
    <t>16-30</t>
  </si>
  <si>
    <t>31-60</t>
  </si>
  <si>
    <t>61-90</t>
  </si>
  <si>
    <t>90-120</t>
  </si>
  <si>
    <t>121-150</t>
  </si>
  <si>
    <t>151-181</t>
  </si>
  <si>
    <t>PAYOUT 3-D</t>
  </si>
  <si>
    <t>INCOME:</t>
  </si>
  <si>
    <t>Entries</t>
  </si>
  <si>
    <t>Class Size</t>
  </si>
  <si>
    <t>Fee</t>
  </si>
  <si>
    <t>Collected</t>
  </si>
  <si>
    <t>Open Barrels</t>
  </si>
  <si>
    <t>Youth Barrels</t>
  </si>
  <si>
    <t>Masters Barrels</t>
  </si>
  <si>
    <t>Total Enteries</t>
  </si>
  <si>
    <t>Expo Runs</t>
  </si>
  <si>
    <t>Added Money</t>
  </si>
  <si>
    <t>Total Income</t>
  </si>
  <si>
    <t>EXPENSES:</t>
  </si>
  <si>
    <t>Division Pay-Outs</t>
  </si>
  <si>
    <t>Total Division Pay-Outs</t>
  </si>
  <si>
    <t>Announcer</t>
  </si>
  <si>
    <t>Tractor Driver</t>
  </si>
  <si>
    <t>Stats Secretary</t>
  </si>
  <si>
    <t>Total Expense</t>
  </si>
  <si>
    <t>TOTAL PROFIT</t>
  </si>
  <si>
    <t>Adult Barrels</t>
  </si>
  <si>
    <t>Primitive Camping</t>
  </si>
  <si>
    <t>Electric Hook up</t>
  </si>
  <si>
    <t>Haul In Fee</t>
  </si>
  <si>
    <t>Total Trailer Fees</t>
  </si>
  <si>
    <t>Other Expense</t>
  </si>
  <si>
    <t>IBRA of Michigan</t>
  </si>
  <si>
    <t>Show:</t>
  </si>
  <si>
    <t>Show Date:</t>
  </si>
  <si>
    <t>Total Barrel Runs</t>
  </si>
  <si>
    <t>National Office Fee</t>
  </si>
  <si>
    <t>Memberships:</t>
  </si>
  <si>
    <t>Submitted By:</t>
  </si>
  <si>
    <t>August 29 &amp; 30, 2015</t>
  </si>
  <si>
    <t>Sarah Eling</t>
  </si>
  <si>
    <t>(231) 429-6081</t>
  </si>
  <si>
    <t>151-200</t>
  </si>
  <si>
    <t>Little Rebels</t>
  </si>
  <si>
    <t>JACKPOT</t>
  </si>
  <si>
    <t>POLES</t>
  </si>
  <si>
    <t>Charity</t>
  </si>
  <si>
    <t>NBHA SENIOR 3-D BARRELS</t>
  </si>
  <si>
    <t>NBHA YOUTH 3-D BARRELS</t>
  </si>
  <si>
    <t>1D</t>
  </si>
  <si>
    <t>2D</t>
  </si>
  <si>
    <t>3D</t>
  </si>
  <si>
    <t>4D</t>
  </si>
  <si>
    <t>Twisted K</t>
  </si>
  <si>
    <t>Thank you XXXXXXX for sponsoring!</t>
  </si>
  <si>
    <t>8.16.20</t>
  </si>
  <si>
    <t>3 seconds off the fastest time</t>
  </si>
  <si>
    <t>YOUTH POLES</t>
  </si>
  <si>
    <t>Saturday, August 15, 2020</t>
  </si>
  <si>
    <t>Rebellion Fees</t>
  </si>
  <si>
    <t>$1.50 per run</t>
  </si>
  <si>
    <t>Melissa</t>
  </si>
  <si>
    <t>Mann</t>
  </si>
  <si>
    <t>Solo</t>
  </si>
  <si>
    <t>Jo</t>
  </si>
  <si>
    <t>Hamlin</t>
  </si>
  <si>
    <t>Hussey</t>
  </si>
  <si>
    <t>Hussey Too</t>
  </si>
  <si>
    <t>Rochelle</t>
  </si>
  <si>
    <t>Geeck</t>
  </si>
  <si>
    <t>Dixie Chic Martini</t>
  </si>
  <si>
    <t>rool</t>
  </si>
  <si>
    <t>roll</t>
  </si>
  <si>
    <t>Devin</t>
  </si>
  <si>
    <t>Adams</t>
  </si>
  <si>
    <t>HF Jettin to Win</t>
  </si>
  <si>
    <t>Ashley</t>
  </si>
  <si>
    <t>Schaner</t>
  </si>
  <si>
    <t>Juice</t>
  </si>
  <si>
    <t>Brynlee</t>
  </si>
  <si>
    <t>Graves</t>
  </si>
  <si>
    <t>Yager</t>
  </si>
  <si>
    <t>Jazzy</t>
  </si>
  <si>
    <t>Sherri</t>
  </si>
  <si>
    <t xml:space="preserve">Millie </t>
  </si>
  <si>
    <t>Kyser</t>
  </si>
  <si>
    <t>Dinky's Sugar Maker</t>
  </si>
  <si>
    <t xml:space="preserve">Haylynn </t>
  </si>
  <si>
    <t>Seqouia</t>
  </si>
  <si>
    <t>Olvia</t>
  </si>
  <si>
    <t>Johnson</t>
  </si>
  <si>
    <t>Better than Diamonds</t>
  </si>
  <si>
    <t>Randy</t>
  </si>
  <si>
    <t>Curtis</t>
  </si>
  <si>
    <t>Moon Stars and Planatary</t>
  </si>
  <si>
    <t>Lori</t>
  </si>
  <si>
    <t>Cox</t>
  </si>
  <si>
    <t>Sundays Sermon</t>
  </si>
  <si>
    <t>Lodholtz</t>
  </si>
  <si>
    <t>Hollywood Hot Socks</t>
  </si>
  <si>
    <t>Bobbi</t>
  </si>
  <si>
    <t>Front Row Flash</t>
  </si>
  <si>
    <t>Tena</t>
  </si>
  <si>
    <t>Ladner</t>
  </si>
  <si>
    <t>CLF Toasted Perks</t>
  </si>
  <si>
    <t>Flash</t>
  </si>
  <si>
    <t>Kodee</t>
  </si>
  <si>
    <t>Agema</t>
  </si>
  <si>
    <t>Poetry Dun in Motion</t>
  </si>
  <si>
    <t>KoDee</t>
  </si>
  <si>
    <t>Justice</t>
  </si>
  <si>
    <t>Rebekah</t>
  </si>
  <si>
    <t>Battle</t>
  </si>
  <si>
    <t>Jasmine</t>
  </si>
  <si>
    <t>Adrianna</t>
  </si>
  <si>
    <t>Pelton</t>
  </si>
  <si>
    <t>Roulette</t>
  </si>
  <si>
    <t>Sabrina</t>
  </si>
  <si>
    <t>Edwards</t>
  </si>
  <si>
    <t>Thunder</t>
  </si>
  <si>
    <t xml:space="preserve">Kira </t>
  </si>
  <si>
    <t>Nummer</t>
  </si>
  <si>
    <t>Doc</t>
  </si>
  <si>
    <t>Lily</t>
  </si>
  <si>
    <t>Bosma</t>
  </si>
  <si>
    <t>Brandy</t>
  </si>
  <si>
    <t>Anna</t>
  </si>
  <si>
    <t>Annabellle</t>
  </si>
  <si>
    <t>Missy</t>
  </si>
  <si>
    <t>Alyza</t>
  </si>
  <si>
    <t>Weaver</t>
  </si>
  <si>
    <t>Decked in Vegas</t>
  </si>
  <si>
    <t>Christa</t>
  </si>
  <si>
    <t>Hatchew</t>
  </si>
  <si>
    <t>Zorn</t>
  </si>
  <si>
    <t>Chica</t>
  </si>
  <si>
    <t>Angie</t>
  </si>
  <si>
    <t>Harley</t>
  </si>
  <si>
    <t>Avery</t>
  </si>
  <si>
    <t>Wiersema</t>
  </si>
  <si>
    <t>Codest Rock</t>
  </si>
  <si>
    <t>Rockey</t>
  </si>
  <si>
    <t>Jack</t>
  </si>
  <si>
    <t>January</t>
  </si>
  <si>
    <t>Brady</t>
  </si>
  <si>
    <t>Leah</t>
  </si>
  <si>
    <t>Gingrich</t>
  </si>
  <si>
    <t>Dash Fast Injun</t>
  </si>
  <si>
    <t>Mer</t>
  </si>
  <si>
    <t>Lenhard</t>
  </si>
  <si>
    <t xml:space="preserve">Small Painted </t>
  </si>
  <si>
    <t>Gabby</t>
  </si>
  <si>
    <t>Kakczki</t>
  </si>
  <si>
    <t>Midnight Sunsation</t>
  </si>
  <si>
    <t>Kelsey</t>
  </si>
  <si>
    <t>Kakoczki</t>
  </si>
  <si>
    <t>Blue Ruby Rose</t>
  </si>
  <si>
    <t>Juiced up jag</t>
  </si>
  <si>
    <t>Cruisen Ta Fame</t>
  </si>
  <si>
    <t>Zella</t>
  </si>
  <si>
    <t>Alleman</t>
  </si>
  <si>
    <t>Lil</t>
  </si>
  <si>
    <t>Rasmussen</t>
  </si>
  <si>
    <t>Cowboy</t>
  </si>
  <si>
    <t>Witzel</t>
  </si>
  <si>
    <t xml:space="preserve">Jeri </t>
  </si>
  <si>
    <t>Jodeys Famed Too</t>
  </si>
  <si>
    <t>Jenna</t>
  </si>
  <si>
    <t>Ricky</t>
  </si>
  <si>
    <t>Kaelyn</t>
  </si>
  <si>
    <t>Guerne</t>
  </si>
  <si>
    <t>Ajax</t>
  </si>
  <si>
    <t>Bradford</t>
  </si>
  <si>
    <t>Ella</t>
  </si>
  <si>
    <t>Emma</t>
  </si>
  <si>
    <t>Turner</t>
  </si>
  <si>
    <t xml:space="preserve">Taylor </t>
  </si>
  <si>
    <t>Braun</t>
  </si>
  <si>
    <t>Jewel</t>
  </si>
  <si>
    <t>Eva</t>
  </si>
  <si>
    <t>Rowdy</t>
  </si>
  <si>
    <t>Madelynn</t>
  </si>
  <si>
    <t>McLeod</t>
  </si>
  <si>
    <t>Oakley (Boldly He Goes)</t>
  </si>
  <si>
    <t>Hilary</t>
  </si>
  <si>
    <t>Anderson</t>
  </si>
  <si>
    <t>Philly</t>
  </si>
  <si>
    <t>Macey</t>
  </si>
  <si>
    <t>Donald</t>
  </si>
  <si>
    <t>Chance</t>
  </si>
  <si>
    <t>Alia</t>
  </si>
  <si>
    <t>Simon</t>
  </si>
  <si>
    <t>Katrina</t>
  </si>
  <si>
    <t>King</t>
  </si>
  <si>
    <t>Candy</t>
  </si>
  <si>
    <t>Roll</t>
  </si>
  <si>
    <t>Stacy</t>
  </si>
  <si>
    <t>Martin</t>
  </si>
  <si>
    <t>Draven's Dash for Cash</t>
  </si>
  <si>
    <t>Kathy</t>
  </si>
  <si>
    <t>Rebh</t>
  </si>
  <si>
    <t>Indigo Charger</t>
  </si>
  <si>
    <t>Ima Frenchman Hero</t>
  </si>
  <si>
    <t xml:space="preserve">Brooklyn </t>
  </si>
  <si>
    <t>Olson</t>
  </si>
  <si>
    <t>Rio</t>
  </si>
  <si>
    <t>Taylor</t>
  </si>
  <si>
    <t>Tequilla-n-Cash</t>
  </si>
  <si>
    <t>Comets San Peppy</t>
  </si>
  <si>
    <t>Shania</t>
  </si>
  <si>
    <t>Martinez</t>
  </si>
  <si>
    <t>Bacardi</t>
  </si>
  <si>
    <t>Cecelia</t>
  </si>
  <si>
    <t>Erber</t>
  </si>
  <si>
    <t>CeCe</t>
  </si>
  <si>
    <t>Roman</t>
  </si>
  <si>
    <t>Mogg</t>
  </si>
  <si>
    <t xml:space="preserve">Miss Playdox </t>
  </si>
  <si>
    <t>Blanchard</t>
  </si>
  <si>
    <t>French Kissabille</t>
  </si>
  <si>
    <t>Angela</t>
  </si>
  <si>
    <t>Chief</t>
  </si>
  <si>
    <t>Miley</t>
  </si>
  <si>
    <t>Bekins</t>
  </si>
  <si>
    <t>Scamp</t>
  </si>
  <si>
    <t>Leroy</t>
  </si>
  <si>
    <t>Britton</t>
  </si>
  <si>
    <t>Just a Fling</t>
  </si>
  <si>
    <t>Holy Fifth Im Famous</t>
  </si>
  <si>
    <t>Chloe</t>
  </si>
  <si>
    <t>Bruner</t>
  </si>
  <si>
    <t xml:space="preserve">Emma </t>
  </si>
  <si>
    <t>McNees</t>
  </si>
  <si>
    <t>Poco</t>
  </si>
  <si>
    <t>Courtney</t>
  </si>
  <si>
    <t>Aley</t>
  </si>
  <si>
    <t>Flo</t>
  </si>
  <si>
    <t>Luck of Light</t>
  </si>
  <si>
    <t>Hailey</t>
  </si>
  <si>
    <t>Smart Peppy Quake</t>
  </si>
  <si>
    <t>Kaitlyn</t>
  </si>
  <si>
    <t>Jensen</t>
  </si>
  <si>
    <t>Sunny</t>
  </si>
  <si>
    <t>Kali</t>
  </si>
  <si>
    <t>Carpenter</t>
  </si>
  <si>
    <t>Roany</t>
  </si>
  <si>
    <t>Madison</t>
  </si>
  <si>
    <t>Stellini</t>
  </si>
  <si>
    <t>Polly</t>
  </si>
  <si>
    <t>Todd</t>
  </si>
  <si>
    <t>Charlie</t>
  </si>
  <si>
    <t>Dustie</t>
  </si>
  <si>
    <t>Zmrzlik</t>
  </si>
  <si>
    <t>Left Side Lucy</t>
  </si>
  <si>
    <t xml:space="preserve">Jo </t>
  </si>
  <si>
    <t>Nikki</t>
  </si>
  <si>
    <t>Walcutt</t>
  </si>
  <si>
    <t>Dial N Dr Nic</t>
  </si>
  <si>
    <t>Kryslal</t>
  </si>
  <si>
    <t>Moore</t>
  </si>
  <si>
    <t>Mel</t>
  </si>
  <si>
    <t>Patsy</t>
  </si>
  <si>
    <t>Minton</t>
  </si>
  <si>
    <t>Dash of Bailey</t>
  </si>
  <si>
    <t>Abby</t>
  </si>
  <si>
    <t>Franklin</t>
  </si>
  <si>
    <t>Viva</t>
  </si>
  <si>
    <t>Crystal</t>
  </si>
  <si>
    <t>Seelye</t>
  </si>
  <si>
    <t>Coronarita</t>
  </si>
  <si>
    <t>Shelby</t>
  </si>
  <si>
    <t>Cross</t>
  </si>
  <si>
    <t>Fooler</t>
  </si>
  <si>
    <t>Cookie</t>
  </si>
  <si>
    <t>Dash for Firewater</t>
  </si>
  <si>
    <t>tO</t>
  </si>
  <si>
    <t>Selena</t>
  </si>
  <si>
    <t>Dash to Firewater</t>
  </si>
  <si>
    <t xml:space="preserve">Krystal </t>
  </si>
  <si>
    <t>Dash of Baileys</t>
  </si>
  <si>
    <t>Krystal</t>
  </si>
  <si>
    <t xml:space="preserve">Dial a Dr Nic </t>
  </si>
  <si>
    <t>Stellin</t>
  </si>
  <si>
    <t>eve</t>
  </si>
  <si>
    <t>ager</t>
  </si>
  <si>
    <t>cam</t>
  </si>
  <si>
    <t xml:space="preserve">Paige </t>
  </si>
  <si>
    <t>Knight</t>
  </si>
  <si>
    <t>Akito</t>
  </si>
  <si>
    <t>to</t>
  </si>
  <si>
    <t>Emmy</t>
  </si>
  <si>
    <t>Halee</t>
  </si>
  <si>
    <t>scratch</t>
  </si>
  <si>
    <t>1d</t>
  </si>
  <si>
    <t xml:space="preserve">miley </t>
  </si>
  <si>
    <t>scamp</t>
  </si>
  <si>
    <t>2d</t>
  </si>
  <si>
    <t>3d</t>
  </si>
  <si>
    <t>4d</t>
  </si>
  <si>
    <t>Quack</t>
  </si>
  <si>
    <t>chloe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</si>
</sst>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"/>
    <numFmt numFmtId="165" formatCode="&quot;$&quot;#,##0.00"/>
    <numFmt numFmtId="166" formatCode="[$-409]mmmm\ d\,\ yy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4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</cellStyleXfs>
  <cellXfs count="16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20">
      <alignment/>
    </xf>
    <xf numFmtId="0" fontId="4" fillId="0" borderId="0" xfId="20" applyFont="1" applyAlignment="1">
      <alignment horizontal="center"/>
    </xf>
    <xf numFmtId="0" fontId="4" fillId="0" borderId="0" xfId="20" applyFont="1" applyBorder="1">
      <alignment/>
    </xf>
    <xf numFmtId="0" fontId="1" fillId="0" borderId="0" xfId="20" applyFont="1" applyAlignment="1">
      <alignment horizontal="right"/>
    </xf>
    <xf numFmtId="165" fontId="4" fillId="0" borderId="0" xfId="20" applyNumberFormat="1" applyFont="1" applyBorder="1">
      <alignment/>
    </xf>
    <xf numFmtId="0" fontId="5" fillId="0" borderId="0" xfId="20" applyFont="1" applyBorder="1">
      <alignment/>
    </xf>
    <xf numFmtId="0" fontId="5" fillId="0" borderId="0" xfId="20" applyFont="1" applyBorder="1" applyAlignment="1">
      <alignment horizontal="center"/>
    </xf>
    <xf numFmtId="164" fontId="5" fillId="0" borderId="0" xfId="20" applyNumberFormat="1" applyFont="1" applyBorder="1" applyAlignment="1">
      <alignment horizontal="center"/>
    </xf>
    <xf numFmtId="165" fontId="5" fillId="0" borderId="0" xfId="20" applyNumberFormat="1" applyFont="1" applyBorder="1" applyAlignment="1">
      <alignment horizontal="center"/>
    </xf>
    <xf numFmtId="0" fontId="6" fillId="0" borderId="0" xfId="20" applyFont="1" applyBorder="1">
      <alignment/>
    </xf>
    <xf numFmtId="0" fontId="6" fillId="0" borderId="0" xfId="20" applyFont="1">
      <alignment/>
    </xf>
    <xf numFmtId="0" fontId="1" fillId="0" borderId="1" xfId="20" applyBorder="1">
      <alignment/>
    </xf>
    <xf numFmtId="0" fontId="1" fillId="0" borderId="1" xfId="20" applyBorder="1" applyAlignment="1">
      <alignment horizontal="center"/>
    </xf>
    <xf numFmtId="0" fontId="1" fillId="0" borderId="1" xfId="20" applyFill="1" applyBorder="1">
      <alignment/>
    </xf>
    <xf numFmtId="164" fontId="1" fillId="0" borderId="1" xfId="20" applyNumberFormat="1" applyBorder="1">
      <alignment/>
    </xf>
    <xf numFmtId="165" fontId="1" fillId="0" borderId="1" xfId="20" applyNumberFormat="1" applyBorder="1">
      <alignment/>
    </xf>
    <xf numFmtId="0" fontId="1" fillId="0" borderId="0" xfId="20" applyFont="1" applyBorder="1">
      <alignment/>
    </xf>
    <xf numFmtId="164" fontId="1" fillId="2" borderId="0" xfId="20" applyNumberFormat="1" applyFill="1" applyBorder="1">
      <alignment/>
    </xf>
    <xf numFmtId="0" fontId="1" fillId="0" borderId="0" xfId="20" applyAlignment="1">
      <alignment horizontal="center"/>
    </xf>
    <xf numFmtId="164" fontId="1" fillId="0" borderId="0" xfId="20" applyNumberFormat="1">
      <alignment/>
    </xf>
    <xf numFmtId="164" fontId="1" fillId="0" borderId="0" xfId="20" applyNumberFormat="1" applyBorder="1">
      <alignment/>
    </xf>
    <xf numFmtId="0" fontId="1" fillId="0" borderId="1" xfId="20" applyFont="1" applyFill="1" applyBorder="1">
      <alignment/>
    </xf>
    <xf numFmtId="0" fontId="1" fillId="0" borderId="0" xfId="20" applyBorder="1">
      <alignment/>
    </xf>
    <xf numFmtId="0" fontId="7" fillId="0" borderId="0" xfId="21" applyFont="1">
      <alignment/>
    </xf>
    <xf numFmtId="0" fontId="1" fillId="0" borderId="0" xfId="21">
      <alignment/>
    </xf>
    <xf numFmtId="0" fontId="0" fillId="3" borderId="2" xfId="0" applyFill="1" applyBorder="1"/>
    <xf numFmtId="0" fontId="1" fillId="4" borderId="0" xfId="21" applyFill="1">
      <alignment/>
    </xf>
    <xf numFmtId="9" fontId="1" fillId="4" borderId="0" xfId="21" applyNumberFormat="1" applyFill="1">
      <alignment/>
    </xf>
    <xf numFmtId="165" fontId="0" fillId="4" borderId="0" xfId="0" applyNumberFormat="1" applyFill="1"/>
    <xf numFmtId="4" fontId="0" fillId="3" borderId="2" xfId="0" applyNumberFormat="1" applyFill="1" applyBorder="1"/>
    <xf numFmtId="0" fontId="1" fillId="5" borderId="0" xfId="21" applyFill="1">
      <alignment/>
    </xf>
    <xf numFmtId="9" fontId="1" fillId="5" borderId="0" xfId="21" applyNumberFormat="1" applyFill="1">
      <alignment/>
    </xf>
    <xf numFmtId="165" fontId="0" fillId="5" borderId="0" xfId="0" applyNumberFormat="1" applyFill="1"/>
    <xf numFmtId="4" fontId="0" fillId="0" borderId="2" xfId="0" applyNumberFormat="1" applyBorder="1"/>
    <xf numFmtId="0" fontId="1" fillId="6" borderId="0" xfId="21" applyFill="1">
      <alignment/>
    </xf>
    <xf numFmtId="9" fontId="1" fillId="6" borderId="0" xfId="21" applyNumberFormat="1" applyFill="1">
      <alignment/>
    </xf>
    <xf numFmtId="165" fontId="0" fillId="6" borderId="0" xfId="0" applyNumberFormat="1" applyFill="1"/>
    <xf numFmtId="0" fontId="1" fillId="7" borderId="0" xfId="21" applyFill="1">
      <alignment/>
    </xf>
    <xf numFmtId="9" fontId="1" fillId="7" borderId="0" xfId="21" applyNumberFormat="1" applyFill="1" applyBorder="1">
      <alignment/>
    </xf>
    <xf numFmtId="165" fontId="0" fillId="7" borderId="0" xfId="0" applyNumberFormat="1" applyFill="1"/>
    <xf numFmtId="4" fontId="0" fillId="8" borderId="2" xfId="0" applyNumberFormat="1" applyFill="1" applyBorder="1"/>
    <xf numFmtId="9" fontId="0" fillId="0" borderId="3" xfId="0" applyNumberFormat="1" applyBorder="1"/>
    <xf numFmtId="165" fontId="0" fillId="8" borderId="3" xfId="0" applyNumberFormat="1" applyFill="1" applyBorder="1"/>
    <xf numFmtId="0" fontId="7" fillId="4" borderId="0" xfId="21" applyFont="1" applyFill="1">
      <alignment/>
    </xf>
    <xf numFmtId="0" fontId="7" fillId="4" borderId="4" xfId="21" applyFont="1" applyFill="1" applyBorder="1" applyAlignment="1">
      <alignment horizontal="center"/>
    </xf>
    <xf numFmtId="49" fontId="7" fillId="4" borderId="4" xfId="21" applyNumberFormat="1" applyFont="1" applyFill="1" applyBorder="1" applyAlignment="1">
      <alignment horizontal="center"/>
    </xf>
    <xf numFmtId="4" fontId="1" fillId="4" borderId="0" xfId="21" applyNumberFormat="1" applyFill="1">
      <alignment/>
    </xf>
    <xf numFmtId="4" fontId="1" fillId="4" borderId="0" xfId="21" applyNumberFormat="1" applyFont="1" applyFill="1">
      <alignment/>
    </xf>
    <xf numFmtId="0" fontId="7" fillId="4" borderId="4" xfId="21" applyFont="1" applyFill="1" applyBorder="1">
      <alignment/>
    </xf>
    <xf numFmtId="4" fontId="1" fillId="4" borderId="4" xfId="21" applyNumberFormat="1" applyFill="1" applyBorder="1">
      <alignment/>
    </xf>
    <xf numFmtId="0" fontId="7" fillId="4" borderId="0" xfId="21" applyFont="1" applyFill="1" applyBorder="1">
      <alignment/>
    </xf>
    <xf numFmtId="0" fontId="7" fillId="5" borderId="0" xfId="21" applyFont="1" applyFill="1" applyBorder="1">
      <alignment/>
    </xf>
    <xf numFmtId="0" fontId="7" fillId="5" borderId="4" xfId="21" applyFont="1" applyFill="1" applyBorder="1" applyAlignment="1">
      <alignment horizontal="center"/>
    </xf>
    <xf numFmtId="49" fontId="7" fillId="5" borderId="4" xfId="21" applyNumberFormat="1" applyFont="1" applyFill="1" applyBorder="1" applyAlignment="1">
      <alignment horizontal="center"/>
    </xf>
    <xf numFmtId="0" fontId="7" fillId="5" borderId="0" xfId="21" applyFont="1" applyFill="1">
      <alignment/>
    </xf>
    <xf numFmtId="4" fontId="1" fillId="5" borderId="0" xfId="21" applyNumberFormat="1" applyFill="1">
      <alignment/>
    </xf>
    <xf numFmtId="4" fontId="1" fillId="5" borderId="0" xfId="21" applyNumberFormat="1" applyFont="1" applyFill="1">
      <alignment/>
    </xf>
    <xf numFmtId="0" fontId="7" fillId="5" borderId="4" xfId="21" applyFont="1" applyFill="1" applyBorder="1">
      <alignment/>
    </xf>
    <xf numFmtId="4" fontId="1" fillId="5" borderId="4" xfId="21" applyNumberFormat="1" applyFill="1" applyBorder="1">
      <alignment/>
    </xf>
    <xf numFmtId="0" fontId="7" fillId="6" borderId="0" xfId="21" applyFont="1" applyFill="1" applyBorder="1">
      <alignment/>
    </xf>
    <xf numFmtId="0" fontId="7" fillId="6" borderId="4" xfId="21" applyFont="1" applyFill="1" applyBorder="1" applyAlignment="1">
      <alignment horizontal="center"/>
    </xf>
    <xf numFmtId="49" fontId="7" fillId="6" borderId="4" xfId="21" applyNumberFormat="1" applyFont="1" applyFill="1" applyBorder="1" applyAlignment="1">
      <alignment horizontal="center"/>
    </xf>
    <xf numFmtId="0" fontId="7" fillId="6" borderId="0" xfId="21" applyFont="1" applyFill="1">
      <alignment/>
    </xf>
    <xf numFmtId="4" fontId="1" fillId="6" borderId="0" xfId="21" applyNumberFormat="1" applyFill="1">
      <alignment/>
    </xf>
    <xf numFmtId="4" fontId="1" fillId="6" borderId="0" xfId="21" applyNumberFormat="1" applyFont="1" applyFill="1">
      <alignment/>
    </xf>
    <xf numFmtId="0" fontId="7" fillId="6" borderId="4" xfId="21" applyFont="1" applyFill="1" applyBorder="1">
      <alignment/>
    </xf>
    <xf numFmtId="4" fontId="1" fillId="6" borderId="4" xfId="21" applyNumberFormat="1" applyFill="1" applyBorder="1">
      <alignment/>
    </xf>
    <xf numFmtId="0" fontId="7" fillId="7" borderId="0" xfId="21" applyFont="1" applyFill="1" applyBorder="1">
      <alignment/>
    </xf>
    <xf numFmtId="0" fontId="7" fillId="7" borderId="4" xfId="21" applyFont="1" applyFill="1" applyBorder="1" applyAlignment="1">
      <alignment horizontal="center"/>
    </xf>
    <xf numFmtId="49" fontId="7" fillId="7" borderId="4" xfId="21" applyNumberFormat="1" applyFont="1" applyFill="1" applyBorder="1" applyAlignment="1">
      <alignment horizontal="center"/>
    </xf>
    <xf numFmtId="0" fontId="7" fillId="7" borderId="0" xfId="21" applyFont="1" applyFill="1">
      <alignment/>
    </xf>
    <xf numFmtId="4" fontId="1" fillId="7" borderId="0" xfId="21" applyNumberFormat="1" applyFill="1">
      <alignment/>
    </xf>
    <xf numFmtId="4" fontId="1" fillId="7" borderId="0" xfId="21" applyNumberFormat="1" applyFont="1" applyFill="1">
      <alignment/>
    </xf>
    <xf numFmtId="0" fontId="7" fillId="7" borderId="4" xfId="21" applyFont="1" applyFill="1" applyBorder="1">
      <alignment/>
    </xf>
    <xf numFmtId="4" fontId="1" fillId="7" borderId="4" xfId="21" applyNumberFormat="1" applyFill="1" applyBorder="1">
      <alignment/>
    </xf>
    <xf numFmtId="0" fontId="4" fillId="0" borderId="0" xfId="20" applyFont="1" applyAlignment="1">
      <alignment horizontal="right"/>
    </xf>
    <xf numFmtId="165" fontId="1" fillId="0" borderId="0" xfId="20" applyNumberFormat="1" applyFont="1">
      <alignment/>
    </xf>
    <xf numFmtId="0" fontId="1" fillId="0" borderId="0" xfId="22">
      <alignment/>
    </xf>
    <xf numFmtId="0" fontId="3" fillId="0" borderId="0" xfId="22" applyFont="1">
      <alignment/>
    </xf>
    <xf numFmtId="0" fontId="4" fillId="0" borderId="0" xfId="22" applyFont="1">
      <alignment/>
    </xf>
    <xf numFmtId="0" fontId="1" fillId="0" borderId="0" xfId="22" applyFont="1" applyAlignment="1">
      <alignment horizontal="right"/>
    </xf>
    <xf numFmtId="0" fontId="0" fillId="0" borderId="0" xfId="0" applyAlignment="1">
      <alignment horizontal="left"/>
    </xf>
    <xf numFmtId="0" fontId="1" fillId="0" borderId="0" xfId="22" applyFont="1">
      <alignment/>
    </xf>
    <xf numFmtId="0" fontId="3" fillId="0" borderId="0" xfId="22" applyFont="1" applyAlignment="1">
      <alignment horizontal="right"/>
    </xf>
    <xf numFmtId="0" fontId="8" fillId="0" borderId="0" xfId="22" applyFont="1" applyBorder="1">
      <alignment/>
    </xf>
    <xf numFmtId="0" fontId="8" fillId="0" borderId="0" xfId="22" applyFont="1" applyBorder="1" applyAlignment="1">
      <alignment horizontal="center"/>
    </xf>
    <xf numFmtId="0" fontId="1" fillId="0" borderId="1" xfId="22" applyBorder="1" applyAlignment="1">
      <alignment horizontal="center"/>
    </xf>
    <xf numFmtId="0" fontId="4" fillId="0" borderId="1" xfId="22" applyFont="1" applyBorder="1">
      <alignment/>
    </xf>
    <xf numFmtId="0" fontId="1" fillId="0" borderId="0" xfId="21" applyFill="1">
      <alignment/>
    </xf>
    <xf numFmtId="9" fontId="1" fillId="0" borderId="0" xfId="21" applyNumberFormat="1" applyFill="1" applyBorder="1">
      <alignment/>
    </xf>
    <xf numFmtId="165" fontId="0" fillId="0" borderId="0" xfId="0" applyNumberFormat="1" applyFill="1"/>
    <xf numFmtId="4" fontId="1" fillId="4" borderId="0" xfId="21" applyNumberFormat="1" applyFont="1" applyFill="1">
      <alignment/>
    </xf>
    <xf numFmtId="4" fontId="1" fillId="5" borderId="0" xfId="21" applyNumberFormat="1" applyFont="1" applyFill="1">
      <alignment/>
    </xf>
    <xf numFmtId="4" fontId="1" fillId="6" borderId="0" xfId="21" applyNumberFormat="1" applyFont="1" applyFill="1">
      <alignment/>
    </xf>
    <xf numFmtId="0" fontId="3" fillId="9" borderId="0" xfId="20" applyFont="1" applyFill="1">
      <alignment/>
    </xf>
    <xf numFmtId="0" fontId="3" fillId="10" borderId="0" xfId="20" applyFont="1" applyFill="1">
      <alignment/>
    </xf>
    <xf numFmtId="0" fontId="3" fillId="11" borderId="0" xfId="20" applyFont="1" applyFill="1">
      <alignment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165" fontId="2" fillId="0" borderId="0" xfId="0" applyNumberFormat="1" applyFont="1"/>
    <xf numFmtId="4" fontId="2" fillId="0" borderId="0" xfId="0" applyNumberFormat="1" applyFont="1"/>
    <xf numFmtId="4" fontId="9" fillId="0" borderId="0" xfId="0" applyNumberFormat="1" applyFont="1"/>
    <xf numFmtId="0" fontId="4" fillId="0" borderId="0" xfId="0" applyFont="1"/>
    <xf numFmtId="1" fontId="9" fillId="0" borderId="0" xfId="0" applyNumberFormat="1" applyFont="1" applyAlignment="1">
      <alignment horizontal="center"/>
    </xf>
    <xf numFmtId="165" fontId="9" fillId="0" borderId="0" xfId="0" applyNumberFormat="1" applyFont="1"/>
    <xf numFmtId="4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165" fontId="1" fillId="0" borderId="0" xfId="0" applyNumberFormat="1" applyFont="1"/>
    <xf numFmtId="4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5" fontId="3" fillId="0" borderId="0" xfId="0" applyNumberFormat="1" applyFont="1"/>
    <xf numFmtId="4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1" fillId="12" borderId="0" xfId="20" applyNumberFormat="1" applyFont="1" applyFill="1" applyAlignment="1">
      <alignment horizontal="right"/>
    </xf>
    <xf numFmtId="0" fontId="0" fillId="12" borderId="0" xfId="0" applyFill="1" applyAlignment="1">
      <alignment horizontal="left"/>
    </xf>
    <xf numFmtId="1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/>
    <xf numFmtId="4" fontId="3" fillId="0" borderId="0" xfId="0" applyNumberFormat="1" applyFont="1" applyAlignment="1">
      <alignment horizontal="right"/>
    </xf>
    <xf numFmtId="0" fontId="10" fillId="0" borderId="0" xfId="0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/>
    <xf numFmtId="3" fontId="4" fillId="0" borderId="3" xfId="0" applyNumberFormat="1" applyFont="1" applyBorder="1"/>
    <xf numFmtId="8" fontId="4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/>
    <xf numFmtId="166" fontId="12" fillId="0" borderId="0" xfId="0" applyNumberFormat="1" applyFont="1" applyBorder="1" applyAlignment="1">
      <alignment horizontal="left"/>
    </xf>
    <xf numFmtId="0" fontId="3" fillId="0" borderId="0" xfId="0" applyFont="1" applyBorder="1"/>
    <xf numFmtId="8" fontId="3" fillId="0" borderId="0" xfId="0" applyNumberFormat="1" applyFont="1" applyBorder="1" applyAlignment="1">
      <alignment horizontal="right"/>
    </xf>
    <xf numFmtId="0" fontId="3" fillId="13" borderId="0" xfId="22" applyFont="1" applyFill="1">
      <alignment/>
    </xf>
    <xf numFmtId="0" fontId="4" fillId="13" borderId="0" xfId="22" applyFont="1" applyFill="1">
      <alignment/>
    </xf>
    <xf numFmtId="49" fontId="7" fillId="13" borderId="4" xfId="21" applyNumberFormat="1" applyFont="1" applyFill="1" applyBorder="1" applyAlignment="1">
      <alignment horizontal="center"/>
    </xf>
    <xf numFmtId="49" fontId="7" fillId="14" borderId="4" xfId="21" applyNumberFormat="1" applyFont="1" applyFill="1" applyBorder="1" applyAlignment="1">
      <alignment horizontal="center"/>
    </xf>
    <xf numFmtId="49" fontId="7" fillId="15" borderId="4" xfId="21" applyNumberFormat="1" applyFont="1" applyFill="1" applyBorder="1" applyAlignment="1">
      <alignment horizontal="center"/>
    </xf>
    <xf numFmtId="0" fontId="1" fillId="0" borderId="1" xfId="22" applyFont="1" applyFill="1" applyBorder="1">
      <alignment/>
    </xf>
    <xf numFmtId="14" fontId="3" fillId="0" borderId="0" xfId="0" applyNumberFormat="1" applyFont="1" applyAlignment="1">
      <alignment horizontal="right"/>
    </xf>
    <xf numFmtId="0" fontId="13" fillId="0" borderId="0" xfId="0" applyFont="1"/>
    <xf numFmtId="0" fontId="1" fillId="0" borderId="0" xfId="20" applyFill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/>
    <xf numFmtId="165" fontId="1" fillId="0" borderId="0" xfId="0" applyNumberFormat="1" applyFont="1"/>
    <xf numFmtId="0" fontId="7" fillId="0" borderId="1" xfId="20" applyFont="1" applyFill="1" applyBorder="1">
      <alignment/>
    </xf>
    <xf numFmtId="0" fontId="0" fillId="0" borderId="0" xfId="0" applyAlignment="1">
      <alignment vertical="center"/>
    </xf>
    <xf numFmtId="0" fontId="1" fillId="0" borderId="0" xfId="20" applyAlignment="1">
      <alignment vertical="center"/>
    </xf>
    <xf numFmtId="0" fontId="1" fillId="0" borderId="1" xfId="20" applyBorder="1" applyAlignment="1">
      <alignment vertical="center"/>
    </xf>
    <xf numFmtId="0" fontId="1" fillId="0" borderId="1" xfId="20" applyBorder="1" applyAlignment="1">
      <alignment horizontal="center" vertical="top"/>
    </xf>
    <xf numFmtId="0" fontId="13" fillId="0" borderId="0" xfId="0" applyFont="1" applyBorder="1"/>
    <xf numFmtId="164" fontId="0" fillId="0" borderId="0" xfId="0" applyNumberForma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2" xfId="20"/>
    <cellStyle name="Normal_Sheet11" xfId="21"/>
    <cellStyle name="Normal_Sheet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0</xdr:rowOff>
    </xdr:from>
    <xdr:to>
      <xdr:col>4</xdr:col>
      <xdr:colOff>1457325</xdr:colOff>
      <xdr:row>6</xdr:row>
      <xdr:rowOff>76200</xdr:rowOff>
    </xdr:to>
    <xdr:pic>
      <xdr:nvPicPr>
        <xdr:cNvPr id="2" name="Picture 1" descr="IBR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90975" y="0"/>
          <a:ext cx="1571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out:blan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verick"/>
      <sheetName val="Open Barrels"/>
      <sheetName val="Youth Barrels"/>
      <sheetName val="Masters Barrels"/>
      <sheetName val="4-D Payout"/>
      <sheetName val="3-D Payout"/>
      <sheetName val="Summary"/>
    </sheetNames>
    <sheetDataSet>
      <sheetData sheetId="0"/>
      <sheetData sheetId="1">
        <row r="105">
          <cell r="I105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zoomScale="93" zoomScaleNormal="93" workbookViewId="0" topLeftCell="A1">
      <pane ySplit="4" topLeftCell="A5" activePane="bottomLeft" state="frozen"/>
      <selection pane="bottomLeft" activeCell="A1" sqref="A1:E15"/>
    </sheetView>
  </sheetViews>
  <sheetFormatPr defaultColWidth="9.140625" defaultRowHeight="15"/>
  <cols>
    <col min="1" max="1" width="5.00390625" style="0" customWidth="1"/>
    <col min="2" max="2" width="20.140625" style="0" customWidth="1"/>
    <col min="3" max="3" width="22.7109375" style="0" customWidth="1"/>
    <col min="4" max="4" width="20.57421875" style="0" customWidth="1"/>
    <col min="5" max="5" width="18.140625" style="0" customWidth="1"/>
    <col min="6" max="6" width="12.57421875" style="0" customWidth="1"/>
  </cols>
  <sheetData>
    <row r="1" spans="2:9" ht="18">
      <c r="B1" s="153" t="s">
        <v>120</v>
      </c>
      <c r="D1" s="153" t="s">
        <v>121</v>
      </c>
      <c r="F1" s="1"/>
      <c r="G1" s="2"/>
      <c r="H1" s="2"/>
      <c r="I1" s="152" t="s">
        <v>122</v>
      </c>
    </row>
    <row r="2" spans="1:4" ht="15.5">
      <c r="A2" s="81"/>
      <c r="B2" s="146" t="s">
        <v>110</v>
      </c>
      <c r="C2" s="147"/>
      <c r="D2" s="82" t="s">
        <v>59</v>
      </c>
    </row>
    <row r="3" spans="1:6" ht="15.5">
      <c r="A3" s="81"/>
      <c r="B3" s="84" t="s">
        <v>60</v>
      </c>
      <c r="C3" s="129">
        <v>0</v>
      </c>
      <c r="D3" s="86" t="s">
        <v>61</v>
      </c>
      <c r="E3" s="83"/>
      <c r="F3" s="87" t="s">
        <v>62</v>
      </c>
    </row>
    <row r="4" spans="1:6" ht="15">
      <c r="A4" s="81"/>
      <c r="B4" s="88" t="s">
        <v>3</v>
      </c>
      <c r="C4" s="88" t="s">
        <v>4</v>
      </c>
      <c r="D4" s="88" t="s">
        <v>5</v>
      </c>
      <c r="E4" s="89" t="s">
        <v>6</v>
      </c>
      <c r="F4" s="89" t="s">
        <v>7</v>
      </c>
    </row>
    <row r="5" spans="1:6" ht="15.5">
      <c r="A5" s="81">
        <v>1</v>
      </c>
      <c r="B5" s="151" t="s">
        <v>226</v>
      </c>
      <c r="C5" s="151" t="s">
        <v>227</v>
      </c>
      <c r="D5" s="151" t="s">
        <v>225</v>
      </c>
      <c r="E5" s="90"/>
      <c r="F5" s="91"/>
    </row>
    <row r="6" spans="1:6" ht="15.5">
      <c r="A6" s="81">
        <v>2</v>
      </c>
      <c r="B6" s="151" t="s">
        <v>190</v>
      </c>
      <c r="C6" s="151" t="s">
        <v>208</v>
      </c>
      <c r="D6" s="151" t="s">
        <v>209</v>
      </c>
      <c r="E6" s="90"/>
      <c r="F6" s="91"/>
    </row>
    <row r="7" spans="1:6" ht="15.5">
      <c r="A7" s="81">
        <v>3</v>
      </c>
      <c r="B7" s="151" t="s">
        <v>146</v>
      </c>
      <c r="C7" s="151" t="s">
        <v>147</v>
      </c>
      <c r="D7" s="151" t="s">
        <v>145</v>
      </c>
      <c r="E7" s="90"/>
      <c r="F7" s="91"/>
    </row>
    <row r="8" spans="1:6" ht="15.5">
      <c r="A8" s="81">
        <v>4</v>
      </c>
      <c r="B8" s="151" t="s">
        <v>194</v>
      </c>
      <c r="C8" s="151" t="s">
        <v>191</v>
      </c>
      <c r="D8" s="151" t="s">
        <v>195</v>
      </c>
      <c r="E8" s="90"/>
      <c r="F8" s="91"/>
    </row>
    <row r="9" spans="1:6" ht="15.5">
      <c r="A9" s="81">
        <v>5</v>
      </c>
      <c r="B9" s="91" t="s">
        <v>154</v>
      </c>
      <c r="C9" s="91" t="s">
        <v>152</v>
      </c>
      <c r="D9" s="91" t="s">
        <v>155</v>
      </c>
      <c r="E9" s="91"/>
      <c r="F9" s="91"/>
    </row>
    <row r="10" spans="1:6" ht="15.5">
      <c r="A10" s="81">
        <v>6</v>
      </c>
      <c r="B10" s="91" t="s">
        <v>254</v>
      </c>
      <c r="C10" s="91" t="s">
        <v>255</v>
      </c>
      <c r="D10" s="91" t="s">
        <v>256</v>
      </c>
      <c r="E10" s="91"/>
      <c r="F10" s="91"/>
    </row>
    <row r="11" spans="1:6" ht="15.5">
      <c r="A11" s="81">
        <v>7</v>
      </c>
      <c r="B11" s="91" t="s">
        <v>257</v>
      </c>
      <c r="C11" s="91" t="s">
        <v>252</v>
      </c>
      <c r="D11" s="91" t="s">
        <v>258</v>
      </c>
      <c r="E11" s="91"/>
      <c r="F11" s="91"/>
    </row>
    <row r="12" spans="1:6" ht="15.5">
      <c r="A12" s="81">
        <v>8</v>
      </c>
      <c r="B12" s="91" t="s">
        <v>279</v>
      </c>
      <c r="C12" s="91" t="s">
        <v>280</v>
      </c>
      <c r="D12" s="91" t="s">
        <v>281</v>
      </c>
      <c r="E12" s="91"/>
      <c r="F12" s="91"/>
    </row>
    <row r="13" spans="1:6" ht="15.5">
      <c r="A13" s="81">
        <v>9</v>
      </c>
      <c r="B13" s="91"/>
      <c r="C13" s="91"/>
      <c r="D13" s="91"/>
      <c r="E13" s="91"/>
      <c r="F13" s="91"/>
    </row>
    <row r="14" spans="1:6" ht="15.5">
      <c r="A14" s="81">
        <v>10</v>
      </c>
      <c r="B14" s="91"/>
      <c r="C14" s="91"/>
      <c r="D14" s="91"/>
      <c r="E14" s="91"/>
      <c r="F14" s="91"/>
    </row>
    <row r="15" spans="1:6" ht="15.5">
      <c r="A15" s="81">
        <v>11</v>
      </c>
      <c r="B15" s="91"/>
      <c r="C15" s="91"/>
      <c r="D15" s="91"/>
      <c r="E15" s="91"/>
      <c r="F15" s="91"/>
    </row>
    <row r="16" spans="1:6" ht="15.5">
      <c r="A16" s="81">
        <v>12</v>
      </c>
      <c r="B16" s="91"/>
      <c r="C16" s="91"/>
      <c r="D16" s="91"/>
      <c r="E16" s="91"/>
      <c r="F16" s="91"/>
    </row>
    <row r="17" spans="1:6" ht="15.5">
      <c r="A17" s="81">
        <v>13</v>
      </c>
      <c r="B17" s="91"/>
      <c r="C17" s="91"/>
      <c r="D17" s="91"/>
      <c r="E17" s="91"/>
      <c r="F17" s="91"/>
    </row>
    <row r="18" spans="1:6" ht="15.5">
      <c r="A18" s="81">
        <v>14</v>
      </c>
      <c r="B18" s="91"/>
      <c r="C18" s="91"/>
      <c r="D18" s="91"/>
      <c r="E18" s="91"/>
      <c r="F18" s="91"/>
    </row>
    <row r="19" spans="1:6" ht="15.5">
      <c r="A19" s="81">
        <v>15</v>
      </c>
      <c r="B19" s="91"/>
      <c r="C19" s="91"/>
      <c r="D19" s="91"/>
      <c r="E19" s="91"/>
      <c r="F19" s="91"/>
    </row>
    <row r="20" spans="1:6" ht="15.5">
      <c r="A20" s="81">
        <v>16</v>
      </c>
      <c r="B20" s="91"/>
      <c r="C20" s="91"/>
      <c r="D20" s="91"/>
      <c r="E20" s="91"/>
      <c r="F20" s="91"/>
    </row>
    <row r="21" spans="1:6" ht="15.5">
      <c r="A21" s="81">
        <v>17</v>
      </c>
      <c r="B21" s="91"/>
      <c r="C21" s="91"/>
      <c r="D21" s="91"/>
      <c r="E21" s="91"/>
      <c r="F21" s="91"/>
    </row>
    <row r="22" spans="1:6" ht="15.5">
      <c r="A22" s="81">
        <v>18</v>
      </c>
      <c r="B22" s="91"/>
      <c r="C22" s="91"/>
      <c r="D22" s="91"/>
      <c r="E22" s="91"/>
      <c r="F22" s="91"/>
    </row>
    <row r="23" spans="1:6" ht="15.5">
      <c r="A23" s="81">
        <v>19</v>
      </c>
      <c r="B23" s="91"/>
      <c r="C23" s="91"/>
      <c r="D23" s="91"/>
      <c r="E23" s="91"/>
      <c r="F23" s="91"/>
    </row>
    <row r="24" spans="1:6" ht="15.5">
      <c r="A24" s="81">
        <v>20</v>
      </c>
      <c r="B24" s="91"/>
      <c r="C24" s="91"/>
      <c r="D24" s="91"/>
      <c r="E24" s="91"/>
      <c r="F24" s="91"/>
    </row>
    <row r="25" spans="1:6" ht="15.5">
      <c r="A25" s="81">
        <v>21</v>
      </c>
      <c r="B25" s="91"/>
      <c r="C25" s="91"/>
      <c r="D25" s="91"/>
      <c r="E25" s="91"/>
      <c r="F25" s="91"/>
    </row>
    <row r="26" spans="1:6" ht="15.5">
      <c r="A26" s="81">
        <v>22</v>
      </c>
      <c r="B26" s="91"/>
      <c r="C26" s="91"/>
      <c r="D26" s="91"/>
      <c r="E26" s="91"/>
      <c r="F26" s="91"/>
    </row>
    <row r="27" spans="1:6" ht="15.5">
      <c r="A27" s="81">
        <v>23</v>
      </c>
      <c r="B27" s="91"/>
      <c r="C27" s="91"/>
      <c r="D27" s="91"/>
      <c r="E27" s="91"/>
      <c r="F27" s="91"/>
    </row>
    <row r="28" spans="1:6" ht="15.5">
      <c r="A28" s="81">
        <v>24</v>
      </c>
      <c r="B28" s="91"/>
      <c r="C28" s="91"/>
      <c r="D28" s="91"/>
      <c r="E28" s="91"/>
      <c r="F28" s="91"/>
    </row>
    <row r="29" spans="1:6" ht="15.5">
      <c r="A29" s="81">
        <v>25</v>
      </c>
      <c r="B29" s="91"/>
      <c r="C29" s="91"/>
      <c r="D29" s="91"/>
      <c r="E29" s="91"/>
      <c r="F29" s="91"/>
    </row>
    <row r="30" spans="1:6" ht="15.5">
      <c r="A30" s="81">
        <v>26</v>
      </c>
      <c r="B30" s="91"/>
      <c r="C30" s="91"/>
      <c r="D30" s="91"/>
      <c r="E30" s="91"/>
      <c r="F30" s="91"/>
    </row>
    <row r="31" spans="1:6" ht="15.5">
      <c r="A31" s="81">
        <v>27</v>
      </c>
      <c r="B31" s="91"/>
      <c r="C31" s="91"/>
      <c r="D31" s="91"/>
      <c r="E31" s="91"/>
      <c r="F31" s="91"/>
    </row>
    <row r="32" spans="1:6" ht="15.5">
      <c r="A32" s="81">
        <v>28</v>
      </c>
      <c r="B32" s="91"/>
      <c r="C32" s="91"/>
      <c r="D32" s="91"/>
      <c r="E32" s="91"/>
      <c r="F32" s="91"/>
    </row>
    <row r="33" spans="1:6" ht="15.5">
      <c r="A33" s="81">
        <v>29</v>
      </c>
      <c r="B33" s="91"/>
      <c r="C33" s="91"/>
      <c r="D33" s="91"/>
      <c r="E33" s="91"/>
      <c r="F33" s="91"/>
    </row>
    <row r="34" spans="1:6" ht="15.5">
      <c r="A34" s="81">
        <v>30</v>
      </c>
      <c r="B34" s="91"/>
      <c r="C34" s="91"/>
      <c r="D34" s="91"/>
      <c r="E34" s="91"/>
      <c r="F34" s="91"/>
    </row>
    <row r="35" spans="1:6" ht="15.5">
      <c r="A35" s="81">
        <v>31</v>
      </c>
      <c r="B35" s="91"/>
      <c r="C35" s="91"/>
      <c r="D35" s="91"/>
      <c r="E35" s="91"/>
      <c r="F35" s="91"/>
    </row>
  </sheetData>
  <printOptions/>
  <pageMargins left="0.2" right="0.2" top="0.5" bottom="0.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14"/>
  <sheetViews>
    <sheetView workbookViewId="0" topLeftCell="A1">
      <pane ySplit="4" topLeftCell="A5" activePane="bottomLeft" state="frozen"/>
      <selection pane="bottomLeft" activeCell="E5" sqref="E5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7.8515625" style="0" customWidth="1"/>
    <col min="4" max="4" width="18.8515625" style="0" customWidth="1"/>
    <col min="5" max="5" width="20.421875" style="0" customWidth="1"/>
    <col min="6" max="6" width="9.140625" style="0" customWidth="1"/>
    <col min="8" max="8" width="6.8515625" style="0" customWidth="1"/>
    <col min="9" max="9" width="11.421875" style="0" bestFit="1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2:24" ht="18">
      <c r="B1" s="153" t="s">
        <v>120</v>
      </c>
      <c r="D1" s="153" t="s">
        <v>121</v>
      </c>
      <c r="F1" s="1"/>
      <c r="G1" s="2"/>
      <c r="H1" s="2"/>
      <c r="I1" s="152" t="s">
        <v>122</v>
      </c>
      <c r="J1" s="3"/>
      <c r="K1" s="3"/>
      <c r="N1" s="27" t="s">
        <v>24</v>
      </c>
      <c r="U1" s="27" t="s">
        <v>25</v>
      </c>
      <c r="V1" s="28"/>
      <c r="W1" s="27" t="s">
        <v>26</v>
      </c>
      <c r="X1" s="28"/>
    </row>
    <row r="2" spans="1:23" ht="15.5">
      <c r="A2" s="4"/>
      <c r="B2" s="98" t="s">
        <v>113</v>
      </c>
      <c r="C2" s="98"/>
      <c r="E2" s="7" t="s">
        <v>58</v>
      </c>
      <c r="F2" s="80">
        <v>15</v>
      </c>
      <c r="H2" s="5"/>
      <c r="I2" s="79" t="s">
        <v>23</v>
      </c>
      <c r="J2" s="6"/>
      <c r="K2" s="6"/>
      <c r="L2" s="4"/>
      <c r="M2" s="4"/>
      <c r="N2" s="27" t="s">
        <v>27</v>
      </c>
      <c r="R2" s="29">
        <f>D3</f>
        <v>0</v>
      </c>
      <c r="U2" s="30" t="s">
        <v>28</v>
      </c>
      <c r="V2" s="31">
        <v>0.4</v>
      </c>
      <c r="W2" s="32">
        <f>R6*0.4</f>
        <v>40</v>
      </c>
    </row>
    <row r="3" spans="1:23" ht="15.5">
      <c r="A3" s="4"/>
      <c r="C3" s="7" t="s">
        <v>60</v>
      </c>
      <c r="D3" s="129"/>
      <c r="E3" s="7" t="s">
        <v>1</v>
      </c>
      <c r="F3" s="128">
        <v>0</v>
      </c>
      <c r="G3" s="5"/>
      <c r="H3" s="5"/>
      <c r="I3" s="8"/>
      <c r="J3" s="6"/>
      <c r="K3" s="6"/>
      <c r="L3" s="4"/>
      <c r="M3" s="4"/>
      <c r="N3" s="27" t="s">
        <v>29</v>
      </c>
      <c r="R3" s="33">
        <v>15</v>
      </c>
      <c r="U3" s="34" t="s">
        <v>30</v>
      </c>
      <c r="V3" s="35">
        <v>0.3</v>
      </c>
      <c r="W3" s="36">
        <f>R6*0.3</f>
        <v>30</v>
      </c>
    </row>
    <row r="4" spans="1:23" ht="15">
      <c r="A4" s="4"/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2" t="s">
        <v>9</v>
      </c>
      <c r="J4" s="13" t="s">
        <v>10</v>
      </c>
      <c r="K4" s="13"/>
      <c r="L4" s="14"/>
      <c r="M4" s="4"/>
      <c r="N4" s="27" t="s">
        <v>57</v>
      </c>
      <c r="R4" s="37">
        <f>(R2*R3)*0.7</f>
        <v>0</v>
      </c>
      <c r="U4" s="38" t="s">
        <v>31</v>
      </c>
      <c r="V4" s="39">
        <v>0.2</v>
      </c>
      <c r="W4" s="40">
        <f>R6*0.2</f>
        <v>20</v>
      </c>
    </row>
    <row r="5" spans="1:23" ht="15">
      <c r="A5" s="15">
        <v>1</v>
      </c>
      <c r="B5" s="16"/>
      <c r="C5" s="17"/>
      <c r="D5" s="17"/>
      <c r="E5" s="17"/>
      <c r="F5" s="18"/>
      <c r="G5" s="16"/>
      <c r="H5" s="16"/>
      <c r="I5" s="19"/>
      <c r="J5" s="20" t="s">
        <v>11</v>
      </c>
      <c r="K5" s="21">
        <f>F5</f>
        <v>0</v>
      </c>
      <c r="L5" s="22" t="s">
        <v>12</v>
      </c>
      <c r="N5" s="27" t="s">
        <v>32</v>
      </c>
      <c r="R5" s="33">
        <v>100</v>
      </c>
      <c r="U5" s="41" t="s">
        <v>33</v>
      </c>
      <c r="V5" s="42">
        <v>0.1</v>
      </c>
      <c r="W5" s="43">
        <f>R6*0.1</f>
        <v>10</v>
      </c>
    </row>
    <row r="6" spans="1:23" ht="15">
      <c r="A6" s="15">
        <v>2</v>
      </c>
      <c r="B6" s="16"/>
      <c r="C6" s="17"/>
      <c r="D6" s="17"/>
      <c r="E6" s="17"/>
      <c r="F6" s="18"/>
      <c r="G6" s="16"/>
      <c r="H6" s="16"/>
      <c r="I6" s="19"/>
      <c r="J6" s="20" t="s">
        <v>13</v>
      </c>
      <c r="K6" s="24">
        <f>K5+0.5</f>
        <v>0.5</v>
      </c>
      <c r="L6" s="22" t="s">
        <v>14</v>
      </c>
      <c r="M6" s="23"/>
      <c r="N6" s="27" t="s">
        <v>34</v>
      </c>
      <c r="R6" s="44">
        <f>SUM(R4:R5)</f>
        <v>100</v>
      </c>
      <c r="V6" s="45">
        <f>SUM(V2:V5)</f>
        <v>0.9999999999999999</v>
      </c>
      <c r="W6" s="46">
        <f>SUM(W2:W5)</f>
        <v>100</v>
      </c>
    </row>
    <row r="7" spans="1:13" ht="15">
      <c r="A7" s="15">
        <v>3</v>
      </c>
      <c r="B7" s="16"/>
      <c r="C7" s="17"/>
      <c r="D7" s="17"/>
      <c r="E7" s="17"/>
      <c r="F7" s="18"/>
      <c r="G7" s="16"/>
      <c r="H7" s="16"/>
      <c r="I7" s="19"/>
      <c r="J7" s="20" t="s">
        <v>15</v>
      </c>
      <c r="K7" s="24">
        <f>K5+1</f>
        <v>1</v>
      </c>
      <c r="L7" s="22" t="s">
        <v>16</v>
      </c>
      <c r="M7" s="23"/>
    </row>
    <row r="8" spans="1:22" ht="15">
      <c r="A8" s="15">
        <v>4</v>
      </c>
      <c r="B8" s="16"/>
      <c r="C8" s="17"/>
      <c r="D8" s="17"/>
      <c r="E8" s="17"/>
      <c r="F8" s="18"/>
      <c r="G8" s="16"/>
      <c r="H8" s="16"/>
      <c r="I8" s="19"/>
      <c r="J8" s="20" t="s">
        <v>17</v>
      </c>
      <c r="K8" s="24">
        <f>K5+2</f>
        <v>2</v>
      </c>
      <c r="L8" s="22" t="s">
        <v>18</v>
      </c>
      <c r="M8" s="23"/>
      <c r="N8" s="47" t="s">
        <v>35</v>
      </c>
      <c r="O8" s="30"/>
      <c r="P8" s="30"/>
      <c r="Q8" s="30"/>
      <c r="R8" s="30"/>
      <c r="S8" s="30"/>
      <c r="T8" s="30"/>
      <c r="U8" s="30"/>
      <c r="V8" s="30"/>
    </row>
    <row r="9" spans="1:22" ht="15">
      <c r="A9" s="15">
        <v>5</v>
      </c>
      <c r="B9" s="16"/>
      <c r="C9" s="17"/>
      <c r="D9" s="17"/>
      <c r="E9" s="17"/>
      <c r="F9" s="18"/>
      <c r="G9" s="16"/>
      <c r="H9" s="16"/>
      <c r="I9" s="19"/>
      <c r="J9" s="26"/>
      <c r="K9" s="26"/>
      <c r="L9" s="4"/>
      <c r="M9" s="4"/>
      <c r="N9" s="48" t="s">
        <v>36</v>
      </c>
      <c r="O9" s="49" t="s">
        <v>37</v>
      </c>
      <c r="P9" s="49" t="s">
        <v>38</v>
      </c>
      <c r="Q9" s="49" t="s">
        <v>39</v>
      </c>
      <c r="R9" s="49" t="s">
        <v>40</v>
      </c>
      <c r="S9" s="49" t="s">
        <v>41</v>
      </c>
      <c r="T9" s="49" t="s">
        <v>42</v>
      </c>
      <c r="U9" s="49" t="s">
        <v>43</v>
      </c>
      <c r="V9" s="49" t="s">
        <v>44</v>
      </c>
    </row>
    <row r="10" spans="1:22" ht="15">
      <c r="A10" s="15">
        <v>6</v>
      </c>
      <c r="B10" s="16"/>
      <c r="C10" s="17"/>
      <c r="D10" s="17"/>
      <c r="E10" s="17"/>
      <c r="F10" s="18"/>
      <c r="G10" s="16"/>
      <c r="H10" s="16"/>
      <c r="I10" s="19"/>
      <c r="J10" s="26"/>
      <c r="K10" s="26"/>
      <c r="L10" s="4"/>
      <c r="M10" s="4"/>
      <c r="N10" s="47" t="s">
        <v>45</v>
      </c>
      <c r="O10" s="50">
        <f>W2</f>
        <v>40</v>
      </c>
      <c r="P10" s="51">
        <f>W2*0.6</f>
        <v>24</v>
      </c>
      <c r="Q10" s="50">
        <f>W2*0.5</f>
        <v>20</v>
      </c>
      <c r="R10" s="50">
        <f>W2*0.4</f>
        <v>16</v>
      </c>
      <c r="S10" s="50">
        <f>W2*0.3</f>
        <v>12</v>
      </c>
      <c r="T10" s="50">
        <f>W2*0.28</f>
        <v>11.200000000000001</v>
      </c>
      <c r="U10" s="50">
        <f>W2*0.27</f>
        <v>10.8</v>
      </c>
      <c r="V10" s="50">
        <f>W2*0.24</f>
        <v>9.6</v>
      </c>
    </row>
    <row r="11" spans="1:22" ht="15">
      <c r="A11" s="15">
        <v>7</v>
      </c>
      <c r="B11" s="16"/>
      <c r="C11" s="17"/>
      <c r="D11" s="17"/>
      <c r="E11" s="17"/>
      <c r="F11" s="18"/>
      <c r="G11" s="16"/>
      <c r="H11" s="16"/>
      <c r="I11" s="19"/>
      <c r="J11" s="26" t="s">
        <v>19</v>
      </c>
      <c r="K11" s="26"/>
      <c r="M11" s="4"/>
      <c r="N11" s="47" t="s">
        <v>46</v>
      </c>
      <c r="O11" s="50"/>
      <c r="P11" s="50">
        <f>W2*0.4</f>
        <v>16</v>
      </c>
      <c r="Q11" s="50">
        <f>W2*0.3</f>
        <v>12</v>
      </c>
      <c r="R11" s="50">
        <f>W2*0.3</f>
        <v>12</v>
      </c>
      <c r="S11" s="50">
        <f>W2*0.25</f>
        <v>10</v>
      </c>
      <c r="T11" s="50">
        <f>W2*0.22</f>
        <v>8.8</v>
      </c>
      <c r="U11" s="50">
        <f>W2*0.2</f>
        <v>8</v>
      </c>
      <c r="V11" s="50">
        <f>W2*0.18</f>
        <v>7.199999999999999</v>
      </c>
    </row>
    <row r="12" spans="1:22" ht="15">
      <c r="A12" s="15">
        <v>8</v>
      </c>
      <c r="B12" s="16"/>
      <c r="C12" s="17"/>
      <c r="D12" s="17"/>
      <c r="E12" s="17"/>
      <c r="F12" s="18"/>
      <c r="G12" s="16"/>
      <c r="H12" s="16"/>
      <c r="I12" s="19"/>
      <c r="J12" s="26" t="s">
        <v>20</v>
      </c>
      <c r="K12" s="26"/>
      <c r="M12" s="4"/>
      <c r="N12" s="47" t="s">
        <v>47</v>
      </c>
      <c r="O12" s="50"/>
      <c r="P12" s="50"/>
      <c r="Q12" s="50">
        <f>W2*0.2</f>
        <v>8</v>
      </c>
      <c r="R12" s="50">
        <f>W2*0.2</f>
        <v>8</v>
      </c>
      <c r="S12" s="50">
        <f>W2*0.2</f>
        <v>8</v>
      </c>
      <c r="T12" s="50">
        <f>W2*0.18</f>
        <v>7.199999999999999</v>
      </c>
      <c r="U12" s="50">
        <f>W2*0.16</f>
        <v>6.4</v>
      </c>
      <c r="V12" s="50">
        <f>W2*0.15</f>
        <v>6</v>
      </c>
    </row>
    <row r="13" spans="1:22" ht="15">
      <c r="A13" s="15">
        <v>9</v>
      </c>
      <c r="B13" s="16"/>
      <c r="C13" s="17"/>
      <c r="D13" s="17"/>
      <c r="E13" s="17"/>
      <c r="F13" s="18"/>
      <c r="G13" s="16"/>
      <c r="H13" s="16"/>
      <c r="I13" s="19"/>
      <c r="J13" s="26" t="s">
        <v>21</v>
      </c>
      <c r="K13" s="26"/>
      <c r="M13" s="4"/>
      <c r="N13" s="47" t="s">
        <v>48</v>
      </c>
      <c r="O13" s="50"/>
      <c r="P13" s="50"/>
      <c r="Q13" s="50"/>
      <c r="R13" s="50">
        <f>W2*0.1</f>
        <v>4</v>
      </c>
      <c r="S13" s="50">
        <f>W2*0.15</f>
        <v>6</v>
      </c>
      <c r="T13" s="50">
        <f>W2*0.14</f>
        <v>5.6000000000000005</v>
      </c>
      <c r="U13" s="50">
        <f>W2*0.12</f>
        <v>4.8</v>
      </c>
      <c r="V13" s="50">
        <f>W2*0.12</f>
        <v>4.8</v>
      </c>
    </row>
    <row r="14" spans="1:22" ht="15">
      <c r="A14" s="15">
        <v>10</v>
      </c>
      <c r="B14" s="16"/>
      <c r="C14" s="17"/>
      <c r="D14" s="17"/>
      <c r="E14" s="17"/>
      <c r="F14" s="18"/>
      <c r="G14" s="16"/>
      <c r="H14" s="16"/>
      <c r="I14" s="19"/>
      <c r="J14" s="26" t="s">
        <v>22</v>
      </c>
      <c r="K14" s="26"/>
      <c r="M14" s="4"/>
      <c r="N14" s="47" t="s">
        <v>49</v>
      </c>
      <c r="O14" s="50"/>
      <c r="P14" s="50"/>
      <c r="Q14" s="50"/>
      <c r="R14" s="50"/>
      <c r="S14" s="50">
        <f>W2*0.1</f>
        <v>4</v>
      </c>
      <c r="T14" s="50">
        <f>W2*0.1</f>
        <v>4</v>
      </c>
      <c r="U14" s="50">
        <f>W2*0.1</f>
        <v>4</v>
      </c>
      <c r="V14" s="50">
        <f>W2*0.1</f>
        <v>4</v>
      </c>
    </row>
    <row r="15" spans="1:22" ht="15">
      <c r="A15" s="15">
        <v>11</v>
      </c>
      <c r="B15" s="16"/>
      <c r="C15" s="17"/>
      <c r="D15" s="17"/>
      <c r="E15" s="17"/>
      <c r="F15" s="18"/>
      <c r="G15" s="16"/>
      <c r="H15" s="16"/>
      <c r="I15" s="19"/>
      <c r="J15" s="26"/>
      <c r="K15" s="26"/>
      <c r="L15" s="4"/>
      <c r="M15" s="4"/>
      <c r="N15" s="47" t="s">
        <v>50</v>
      </c>
      <c r="O15" s="50"/>
      <c r="P15" s="50"/>
      <c r="Q15" s="50"/>
      <c r="R15" s="50"/>
      <c r="S15" s="50"/>
      <c r="T15" s="50">
        <f>W2*0.08</f>
        <v>3.2</v>
      </c>
      <c r="U15" s="50">
        <f>W2*0.08</f>
        <v>3.2</v>
      </c>
      <c r="V15" s="50">
        <f>W2*0.08</f>
        <v>3.2</v>
      </c>
    </row>
    <row r="16" spans="1:22" ht="15">
      <c r="A16" s="15">
        <v>12</v>
      </c>
      <c r="B16" s="16"/>
      <c r="C16" s="17"/>
      <c r="D16" s="17"/>
      <c r="E16" s="17"/>
      <c r="F16" s="18"/>
      <c r="G16" s="16"/>
      <c r="H16" s="16"/>
      <c r="I16" s="19"/>
      <c r="J16" s="26"/>
      <c r="K16" s="26"/>
      <c r="L16" s="4"/>
      <c r="M16" s="4"/>
      <c r="N16" s="47" t="s">
        <v>51</v>
      </c>
      <c r="O16" s="50"/>
      <c r="P16" s="50"/>
      <c r="Q16" s="50"/>
      <c r="R16" s="50"/>
      <c r="S16" s="50"/>
      <c r="T16" s="50"/>
      <c r="U16" s="50">
        <f>W2*0.07</f>
        <v>2.8000000000000003</v>
      </c>
      <c r="V16" s="50">
        <f>W2*0.07</f>
        <v>2.8000000000000003</v>
      </c>
    </row>
    <row r="17" spans="1:22" ht="15">
      <c r="A17" s="15">
        <v>13</v>
      </c>
      <c r="B17" s="16"/>
      <c r="C17" s="17"/>
      <c r="D17" s="17"/>
      <c r="E17" s="25"/>
      <c r="F17" s="18"/>
      <c r="G17" s="16"/>
      <c r="H17" s="16"/>
      <c r="I17" s="19"/>
      <c r="J17" s="26"/>
      <c r="K17" s="26"/>
      <c r="L17" s="4"/>
      <c r="M17" s="4"/>
      <c r="N17" s="52" t="s">
        <v>52</v>
      </c>
      <c r="O17" s="53"/>
      <c r="P17" s="53"/>
      <c r="Q17" s="53"/>
      <c r="R17" s="53"/>
      <c r="S17" s="53"/>
      <c r="T17" s="53"/>
      <c r="U17" s="53"/>
      <c r="V17" s="53">
        <f>W2*0.06</f>
        <v>2.4</v>
      </c>
    </row>
    <row r="18" spans="1:22" ht="15">
      <c r="A18" s="15">
        <v>14</v>
      </c>
      <c r="B18" s="16"/>
      <c r="C18" s="17"/>
      <c r="D18" s="17"/>
      <c r="E18" s="17"/>
      <c r="F18" s="18"/>
      <c r="G18" s="16"/>
      <c r="H18" s="16"/>
      <c r="I18" s="19"/>
      <c r="J18" s="26"/>
      <c r="K18" s="26"/>
      <c r="L18" s="4"/>
      <c r="M18" s="4"/>
      <c r="N18" s="54" t="s">
        <v>53</v>
      </c>
      <c r="O18" s="50">
        <f aca="true" t="shared" si="0" ref="O18:V18">SUM(O10:O17)</f>
        <v>40</v>
      </c>
      <c r="P18" s="50">
        <f t="shared" si="0"/>
        <v>40</v>
      </c>
      <c r="Q18" s="50">
        <f t="shared" si="0"/>
        <v>40</v>
      </c>
      <c r="R18" s="50">
        <f t="shared" si="0"/>
        <v>40</v>
      </c>
      <c r="S18" s="50">
        <f t="shared" si="0"/>
        <v>40</v>
      </c>
      <c r="T18" s="50">
        <f t="shared" si="0"/>
        <v>40</v>
      </c>
      <c r="U18" s="50">
        <f t="shared" si="0"/>
        <v>40</v>
      </c>
      <c r="V18" s="50">
        <f t="shared" si="0"/>
        <v>39.99999999999999</v>
      </c>
    </row>
    <row r="19" spans="1:22" ht="15">
      <c r="A19" s="15">
        <v>15</v>
      </c>
      <c r="B19" s="16"/>
      <c r="C19" s="17"/>
      <c r="D19" s="17"/>
      <c r="E19" s="17"/>
      <c r="F19" s="18"/>
      <c r="G19" s="16"/>
      <c r="H19" s="16"/>
      <c r="I19" s="19"/>
      <c r="J19" s="26"/>
      <c r="K19" s="26"/>
      <c r="L19" s="4"/>
      <c r="M19" s="4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5">
      <c r="A20" s="15">
        <v>16</v>
      </c>
      <c r="B20" s="16"/>
      <c r="C20" s="17"/>
      <c r="D20" s="17"/>
      <c r="E20" s="17"/>
      <c r="F20" s="18"/>
      <c r="G20" s="16"/>
      <c r="H20" s="16"/>
      <c r="I20" s="19"/>
      <c r="J20" s="26"/>
      <c r="K20" s="26"/>
      <c r="L20" s="4"/>
      <c r="M20" s="4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">
      <c r="A21" s="15">
        <v>17</v>
      </c>
      <c r="B21" s="16"/>
      <c r="C21" s="17"/>
      <c r="D21" s="17"/>
      <c r="E21" s="17"/>
      <c r="F21" s="18"/>
      <c r="G21" s="16"/>
      <c r="H21" s="16"/>
      <c r="I21" s="19"/>
      <c r="J21" s="26"/>
      <c r="K21" s="26"/>
      <c r="L21" s="4"/>
      <c r="M21" s="4"/>
      <c r="N21" s="55" t="s">
        <v>54</v>
      </c>
      <c r="O21" s="34"/>
      <c r="P21" s="34"/>
      <c r="Q21" s="34"/>
      <c r="R21" s="34"/>
      <c r="S21" s="34"/>
      <c r="T21" s="34"/>
      <c r="U21" s="34"/>
      <c r="V21" s="34"/>
    </row>
    <row r="22" spans="1:22" ht="15">
      <c r="A22" s="15">
        <v>18</v>
      </c>
      <c r="B22" s="16"/>
      <c r="C22" s="17"/>
      <c r="D22" s="17"/>
      <c r="E22" s="17"/>
      <c r="F22" s="18"/>
      <c r="G22" s="16"/>
      <c r="H22" s="16"/>
      <c r="I22" s="19"/>
      <c r="J22" s="26"/>
      <c r="K22" s="26"/>
      <c r="L22" s="4"/>
      <c r="M22" s="4"/>
      <c r="N22" s="56" t="s">
        <v>36</v>
      </c>
      <c r="O22" s="57" t="s">
        <v>37</v>
      </c>
      <c r="P22" s="57" t="s">
        <v>38</v>
      </c>
      <c r="Q22" s="57" t="s">
        <v>39</v>
      </c>
      <c r="R22" s="57" t="s">
        <v>40</v>
      </c>
      <c r="S22" s="57" t="s">
        <v>41</v>
      </c>
      <c r="T22" s="57" t="s">
        <v>42</v>
      </c>
      <c r="U22" s="57" t="s">
        <v>43</v>
      </c>
      <c r="V22" s="57" t="s">
        <v>44</v>
      </c>
    </row>
    <row r="23" spans="1:22" ht="15">
      <c r="A23" s="15">
        <v>19</v>
      </c>
      <c r="B23" s="16"/>
      <c r="C23" s="17"/>
      <c r="D23" s="17"/>
      <c r="E23" s="17"/>
      <c r="F23" s="18"/>
      <c r="G23" s="16"/>
      <c r="H23" s="16"/>
      <c r="I23" s="19"/>
      <c r="J23" s="26"/>
      <c r="K23" s="26"/>
      <c r="L23" s="4"/>
      <c r="M23" s="4"/>
      <c r="N23" s="58" t="s">
        <v>45</v>
      </c>
      <c r="O23" s="59">
        <f>W3</f>
        <v>30</v>
      </c>
      <c r="P23" s="60">
        <f>W3*0.6</f>
        <v>18</v>
      </c>
      <c r="Q23" s="59">
        <f>W3*0.5</f>
        <v>15</v>
      </c>
      <c r="R23" s="59">
        <f>W3*0.4</f>
        <v>12</v>
      </c>
      <c r="S23" s="59">
        <f>W3*0.3</f>
        <v>9</v>
      </c>
      <c r="T23" s="59">
        <f>W3*0.28</f>
        <v>8.4</v>
      </c>
      <c r="U23" s="59">
        <f>W3*0.27</f>
        <v>8.100000000000001</v>
      </c>
      <c r="V23" s="59">
        <f>W3*0.24</f>
        <v>7.199999999999999</v>
      </c>
    </row>
    <row r="24" spans="1:22" ht="15">
      <c r="A24" s="15">
        <v>20</v>
      </c>
      <c r="B24" s="16"/>
      <c r="C24" s="17"/>
      <c r="D24" s="17"/>
      <c r="E24" s="17"/>
      <c r="F24" s="18"/>
      <c r="G24" s="16"/>
      <c r="H24" s="16"/>
      <c r="I24" s="19"/>
      <c r="J24" s="26"/>
      <c r="K24" s="26"/>
      <c r="L24" s="4"/>
      <c r="M24" s="4"/>
      <c r="N24" s="58" t="s">
        <v>46</v>
      </c>
      <c r="O24" s="59"/>
      <c r="P24" s="59">
        <f>W3*0.4</f>
        <v>12</v>
      </c>
      <c r="Q24" s="59">
        <f>W3*0.3</f>
        <v>9</v>
      </c>
      <c r="R24" s="59">
        <f>W3*0.3</f>
        <v>9</v>
      </c>
      <c r="S24" s="59">
        <f>W3*0.25</f>
        <v>7.5</v>
      </c>
      <c r="T24" s="59">
        <f>W3*0.22</f>
        <v>6.6</v>
      </c>
      <c r="U24" s="59">
        <f>W3*0.2</f>
        <v>6</v>
      </c>
      <c r="V24" s="59">
        <f>W3*0.18</f>
        <v>5.3999999999999995</v>
      </c>
    </row>
    <row r="25" spans="1:22" ht="15">
      <c r="A25" s="15">
        <v>21</v>
      </c>
      <c r="B25" s="16"/>
      <c r="C25" s="17"/>
      <c r="D25" s="17"/>
      <c r="E25" s="17"/>
      <c r="F25" s="18"/>
      <c r="G25" s="16"/>
      <c r="H25" s="16"/>
      <c r="I25" s="19"/>
      <c r="J25" s="26"/>
      <c r="K25" s="26"/>
      <c r="L25" s="4"/>
      <c r="M25" s="4"/>
      <c r="N25" s="58" t="s">
        <v>47</v>
      </c>
      <c r="O25" s="59"/>
      <c r="P25" s="59"/>
      <c r="Q25" s="59">
        <f>W3*0.2</f>
        <v>6</v>
      </c>
      <c r="R25" s="59">
        <f>W3*0.2</f>
        <v>6</v>
      </c>
      <c r="S25" s="59">
        <f>W3*0.2</f>
        <v>6</v>
      </c>
      <c r="T25" s="59">
        <f>W3*0.18</f>
        <v>5.3999999999999995</v>
      </c>
      <c r="U25" s="59">
        <f>W3*0.16</f>
        <v>4.8</v>
      </c>
      <c r="V25" s="59">
        <f>W3*0.15</f>
        <v>4.5</v>
      </c>
    </row>
    <row r="26" spans="1:22" ht="15">
      <c r="A26" s="15">
        <v>22</v>
      </c>
      <c r="B26" s="16"/>
      <c r="C26" s="17"/>
      <c r="D26" s="17"/>
      <c r="E26" s="17"/>
      <c r="F26" s="18"/>
      <c r="G26" s="16"/>
      <c r="H26" s="16"/>
      <c r="I26" s="19"/>
      <c r="J26" s="26"/>
      <c r="K26" s="26"/>
      <c r="L26" s="4"/>
      <c r="M26" s="4"/>
      <c r="N26" s="58" t="s">
        <v>48</v>
      </c>
      <c r="O26" s="59"/>
      <c r="P26" s="59"/>
      <c r="Q26" s="59"/>
      <c r="R26" s="59">
        <f>W3*0.1</f>
        <v>3</v>
      </c>
      <c r="S26" s="59">
        <f>W3*0.15</f>
        <v>4.5</v>
      </c>
      <c r="T26" s="59">
        <f>W3*0.14</f>
        <v>4.2</v>
      </c>
      <c r="U26" s="59">
        <f>W3*0.12</f>
        <v>3.5999999999999996</v>
      </c>
      <c r="V26" s="59">
        <f>W3*0.12</f>
        <v>3.5999999999999996</v>
      </c>
    </row>
    <row r="27" spans="1:22" ht="15">
      <c r="A27" s="15">
        <v>23</v>
      </c>
      <c r="B27" s="16"/>
      <c r="C27" s="17"/>
      <c r="D27" s="17"/>
      <c r="E27" s="17"/>
      <c r="F27" s="18"/>
      <c r="G27" s="16"/>
      <c r="H27" s="16"/>
      <c r="I27" s="19"/>
      <c r="J27" s="26"/>
      <c r="K27" s="26"/>
      <c r="L27" s="4"/>
      <c r="M27" s="4"/>
      <c r="N27" s="58" t="s">
        <v>49</v>
      </c>
      <c r="O27" s="59"/>
      <c r="P27" s="59"/>
      <c r="Q27" s="59"/>
      <c r="R27" s="59"/>
      <c r="S27" s="59">
        <f>W3*0.1</f>
        <v>3</v>
      </c>
      <c r="T27" s="59">
        <f>W3*0.1</f>
        <v>3</v>
      </c>
      <c r="U27" s="59">
        <f>W3*0.1</f>
        <v>3</v>
      </c>
      <c r="V27" s="59">
        <f>W3*0.1</f>
        <v>3</v>
      </c>
    </row>
    <row r="28" spans="1:22" ht="15">
      <c r="A28" s="15">
        <v>24</v>
      </c>
      <c r="B28" s="16"/>
      <c r="C28" s="17"/>
      <c r="D28" s="17"/>
      <c r="E28" s="17"/>
      <c r="F28" s="18"/>
      <c r="G28" s="16"/>
      <c r="H28" s="16"/>
      <c r="I28" s="19"/>
      <c r="J28" s="26"/>
      <c r="K28" s="26"/>
      <c r="L28" s="4"/>
      <c r="M28" s="4"/>
      <c r="N28" s="58" t="s">
        <v>50</v>
      </c>
      <c r="O28" s="59"/>
      <c r="P28" s="59"/>
      <c r="Q28" s="59"/>
      <c r="R28" s="59"/>
      <c r="S28" s="59"/>
      <c r="T28" s="59">
        <f>W3*0.08</f>
        <v>2.4</v>
      </c>
      <c r="U28" s="59">
        <f>W3*0.08</f>
        <v>2.4</v>
      </c>
      <c r="V28" s="59">
        <f>W3*0.08</f>
        <v>2.4</v>
      </c>
    </row>
    <row r="29" spans="1:22" ht="15">
      <c r="A29" s="15">
        <v>25</v>
      </c>
      <c r="B29" s="16"/>
      <c r="C29" s="17"/>
      <c r="D29" s="17"/>
      <c r="E29" s="17"/>
      <c r="F29" s="18"/>
      <c r="G29" s="16"/>
      <c r="H29" s="16"/>
      <c r="I29" s="19"/>
      <c r="J29" s="26"/>
      <c r="K29" s="26"/>
      <c r="L29" s="4"/>
      <c r="M29" s="4"/>
      <c r="N29" s="58" t="s">
        <v>51</v>
      </c>
      <c r="O29" s="59"/>
      <c r="P29" s="59"/>
      <c r="Q29" s="59"/>
      <c r="R29" s="59"/>
      <c r="S29" s="59"/>
      <c r="T29" s="59"/>
      <c r="U29" s="59">
        <f>W3*0.07</f>
        <v>2.1</v>
      </c>
      <c r="V29" s="59">
        <f>W3*0.07</f>
        <v>2.1</v>
      </c>
    </row>
    <row r="30" spans="1:22" ht="15">
      <c r="A30" s="15">
        <v>26</v>
      </c>
      <c r="B30" s="16"/>
      <c r="C30" s="17"/>
      <c r="D30" s="17"/>
      <c r="E30" s="17"/>
      <c r="F30" s="18"/>
      <c r="G30" s="16"/>
      <c r="H30" s="16"/>
      <c r="I30" s="19"/>
      <c r="J30" s="26"/>
      <c r="K30" s="26"/>
      <c r="L30" s="4"/>
      <c r="M30" s="4"/>
      <c r="N30" s="61" t="s">
        <v>52</v>
      </c>
      <c r="O30" s="62"/>
      <c r="P30" s="62"/>
      <c r="Q30" s="62"/>
      <c r="R30" s="62"/>
      <c r="S30" s="62"/>
      <c r="T30" s="62"/>
      <c r="U30" s="62"/>
      <c r="V30" s="62">
        <f>W3*0.06</f>
        <v>1.7999999999999998</v>
      </c>
    </row>
    <row r="31" spans="1:22" ht="15">
      <c r="A31" s="15">
        <v>27</v>
      </c>
      <c r="B31" s="16"/>
      <c r="C31" s="17"/>
      <c r="D31" s="17"/>
      <c r="E31" s="17"/>
      <c r="F31" s="18"/>
      <c r="G31" s="16"/>
      <c r="H31" s="16"/>
      <c r="I31" s="19"/>
      <c r="J31" s="26"/>
      <c r="K31" s="26"/>
      <c r="L31" s="4"/>
      <c r="M31" s="4"/>
      <c r="N31" s="55" t="s">
        <v>53</v>
      </c>
      <c r="O31" s="59">
        <f aca="true" t="shared" si="1" ref="O31:V31">SUM(O23:O30)</f>
        <v>30</v>
      </c>
      <c r="P31" s="59">
        <f t="shared" si="1"/>
        <v>30</v>
      </c>
      <c r="Q31" s="59">
        <f t="shared" si="1"/>
        <v>30</v>
      </c>
      <c r="R31" s="59">
        <f t="shared" si="1"/>
        <v>30</v>
      </c>
      <c r="S31" s="59">
        <f t="shared" si="1"/>
        <v>30</v>
      </c>
      <c r="T31" s="59">
        <f t="shared" si="1"/>
        <v>29.999999999999996</v>
      </c>
      <c r="U31" s="59">
        <f t="shared" si="1"/>
        <v>30</v>
      </c>
      <c r="V31" s="59">
        <f t="shared" si="1"/>
        <v>29.999999999999996</v>
      </c>
    </row>
    <row r="32" spans="1:22" ht="15">
      <c r="A32" s="15">
        <v>28</v>
      </c>
      <c r="B32" s="16"/>
      <c r="C32" s="17"/>
      <c r="D32" s="17"/>
      <c r="E32" s="17"/>
      <c r="F32" s="18"/>
      <c r="G32" s="16"/>
      <c r="H32" s="16"/>
      <c r="I32" s="19"/>
      <c r="J32" s="26"/>
      <c r="K32" s="26"/>
      <c r="L32" s="4"/>
      <c r="M32" s="4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5">
      <c r="A33" s="15">
        <v>29</v>
      </c>
      <c r="B33" s="16"/>
      <c r="C33" s="17"/>
      <c r="D33" s="17"/>
      <c r="E33" s="17"/>
      <c r="F33" s="18"/>
      <c r="G33" s="16"/>
      <c r="H33" s="16"/>
      <c r="I33" s="19"/>
      <c r="J33" s="26"/>
      <c r="K33" s="26"/>
      <c r="L33" s="4"/>
      <c r="M33" s="4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5">
      <c r="A34" s="15">
        <v>30</v>
      </c>
      <c r="B34" s="16"/>
      <c r="C34" s="17"/>
      <c r="D34" s="17"/>
      <c r="E34" s="17"/>
      <c r="F34" s="18"/>
      <c r="G34" s="16"/>
      <c r="H34" s="16"/>
      <c r="I34" s="19"/>
      <c r="J34" s="26"/>
      <c r="K34" s="26"/>
      <c r="L34" s="4"/>
      <c r="M34" s="4"/>
      <c r="N34" s="63" t="s">
        <v>55</v>
      </c>
      <c r="O34" s="38"/>
      <c r="P34" s="38"/>
      <c r="Q34" s="38"/>
      <c r="R34" s="38"/>
      <c r="S34" s="38"/>
      <c r="T34" s="38"/>
      <c r="U34" s="38"/>
      <c r="V34" s="38"/>
    </row>
    <row r="35" spans="1:22" ht="15">
      <c r="A35" s="15">
        <v>31</v>
      </c>
      <c r="B35" s="16"/>
      <c r="C35" s="17"/>
      <c r="D35" s="17"/>
      <c r="E35" s="17"/>
      <c r="F35" s="18"/>
      <c r="G35" s="16"/>
      <c r="H35" s="16"/>
      <c r="I35" s="19"/>
      <c r="J35" s="26"/>
      <c r="K35" s="26"/>
      <c r="L35" s="4"/>
      <c r="M35" s="4"/>
      <c r="N35" s="64" t="s">
        <v>36</v>
      </c>
      <c r="O35" s="65" t="s">
        <v>37</v>
      </c>
      <c r="P35" s="65" t="s">
        <v>38</v>
      </c>
      <c r="Q35" s="65" t="s">
        <v>39</v>
      </c>
      <c r="R35" s="65" t="s">
        <v>40</v>
      </c>
      <c r="S35" s="65" t="s">
        <v>41</v>
      </c>
      <c r="T35" s="65" t="s">
        <v>42</v>
      </c>
      <c r="U35" s="65" t="s">
        <v>43</v>
      </c>
      <c r="V35" s="65" t="s">
        <v>44</v>
      </c>
    </row>
    <row r="36" spans="1:22" ht="15">
      <c r="A36" s="15">
        <v>32</v>
      </c>
      <c r="B36" s="16"/>
      <c r="C36" s="17"/>
      <c r="D36" s="17"/>
      <c r="E36" s="17"/>
      <c r="F36" s="18"/>
      <c r="G36" s="16"/>
      <c r="H36" s="16"/>
      <c r="I36" s="19"/>
      <c r="J36" s="26"/>
      <c r="K36" s="26"/>
      <c r="L36" s="4"/>
      <c r="M36" s="4"/>
      <c r="N36" s="66" t="s">
        <v>45</v>
      </c>
      <c r="O36" s="67">
        <f>W4</f>
        <v>20</v>
      </c>
      <c r="P36" s="68">
        <f>W4*0.6</f>
        <v>12</v>
      </c>
      <c r="Q36" s="67">
        <f>W4*0.5</f>
        <v>10</v>
      </c>
      <c r="R36" s="67">
        <f>W4*0.4</f>
        <v>8</v>
      </c>
      <c r="S36" s="67">
        <f>W4*0.3</f>
        <v>6</v>
      </c>
      <c r="T36" s="67">
        <f>W4*0.28</f>
        <v>5.6000000000000005</v>
      </c>
      <c r="U36" s="67">
        <f>W4*0.27</f>
        <v>5.4</v>
      </c>
      <c r="V36" s="67">
        <f>W4*0.24</f>
        <v>4.8</v>
      </c>
    </row>
    <row r="37" spans="1:22" ht="15">
      <c r="A37" s="15">
        <v>33</v>
      </c>
      <c r="B37" s="16"/>
      <c r="C37" s="17"/>
      <c r="D37" s="17"/>
      <c r="E37" s="17"/>
      <c r="F37" s="18"/>
      <c r="G37" s="16"/>
      <c r="H37" s="16"/>
      <c r="I37" s="19"/>
      <c r="J37" s="26"/>
      <c r="K37" s="26"/>
      <c r="L37" s="4"/>
      <c r="M37" s="4"/>
      <c r="N37" s="66" t="s">
        <v>46</v>
      </c>
      <c r="O37" s="67"/>
      <c r="P37" s="67">
        <f>W4*0.4</f>
        <v>8</v>
      </c>
      <c r="Q37" s="67">
        <f>W4*0.3</f>
        <v>6</v>
      </c>
      <c r="R37" s="67">
        <f>W4*0.3</f>
        <v>6</v>
      </c>
      <c r="S37" s="67">
        <f>W4*0.25</f>
        <v>5</v>
      </c>
      <c r="T37" s="67">
        <f>W4*0.22</f>
        <v>4.4</v>
      </c>
      <c r="U37" s="67">
        <f>W4*0.2</f>
        <v>4</v>
      </c>
      <c r="V37" s="67">
        <f>W4*0.18</f>
        <v>3.5999999999999996</v>
      </c>
    </row>
    <row r="38" spans="1:22" ht="15">
      <c r="A38" s="15">
        <v>34</v>
      </c>
      <c r="B38" s="16"/>
      <c r="C38" s="17"/>
      <c r="D38" s="17"/>
      <c r="E38" s="17"/>
      <c r="F38" s="18"/>
      <c r="G38" s="16"/>
      <c r="H38" s="16"/>
      <c r="I38" s="19"/>
      <c r="J38" s="26"/>
      <c r="K38" s="26"/>
      <c r="L38" s="4"/>
      <c r="M38" s="4"/>
      <c r="N38" s="66" t="s">
        <v>47</v>
      </c>
      <c r="O38" s="67"/>
      <c r="P38" s="67"/>
      <c r="Q38" s="67">
        <f>W4*0.2</f>
        <v>4</v>
      </c>
      <c r="R38" s="67">
        <f>W4*0.2</f>
        <v>4</v>
      </c>
      <c r="S38" s="67">
        <f>W4*0.2</f>
        <v>4</v>
      </c>
      <c r="T38" s="67">
        <f>W4*0.18</f>
        <v>3.5999999999999996</v>
      </c>
      <c r="U38" s="67">
        <f>W4*0.16</f>
        <v>3.2</v>
      </c>
      <c r="V38" s="67">
        <f>W4*0.15</f>
        <v>3</v>
      </c>
    </row>
    <row r="39" spans="1:22" ht="15">
      <c r="A39" s="15">
        <v>35</v>
      </c>
      <c r="B39" s="16"/>
      <c r="C39" s="17"/>
      <c r="D39" s="17"/>
      <c r="E39" s="17"/>
      <c r="F39" s="18"/>
      <c r="G39" s="16"/>
      <c r="H39" s="16"/>
      <c r="I39" s="19"/>
      <c r="J39" s="26"/>
      <c r="K39" s="26"/>
      <c r="L39" s="4"/>
      <c r="M39" s="4"/>
      <c r="N39" s="66" t="s">
        <v>48</v>
      </c>
      <c r="O39" s="67"/>
      <c r="P39" s="67"/>
      <c r="Q39" s="67"/>
      <c r="R39" s="67">
        <f>W4*0.1</f>
        <v>2</v>
      </c>
      <c r="S39" s="67">
        <f>W4*0.15</f>
        <v>3</v>
      </c>
      <c r="T39" s="67">
        <f>W4*0.14</f>
        <v>2.8000000000000003</v>
      </c>
      <c r="U39" s="67">
        <f>W4*0.12</f>
        <v>2.4</v>
      </c>
      <c r="V39" s="67">
        <f>W4*0.12</f>
        <v>2.4</v>
      </c>
    </row>
    <row r="40" spans="1:22" ht="15">
      <c r="A40" s="15">
        <v>36</v>
      </c>
      <c r="B40" s="16"/>
      <c r="C40" s="17"/>
      <c r="D40" s="17"/>
      <c r="E40" s="17"/>
      <c r="F40" s="18"/>
      <c r="G40" s="16"/>
      <c r="H40" s="16"/>
      <c r="I40" s="19"/>
      <c r="J40" s="26"/>
      <c r="K40" s="26"/>
      <c r="L40" s="4"/>
      <c r="M40" s="4"/>
      <c r="N40" s="66" t="s">
        <v>49</v>
      </c>
      <c r="O40" s="67"/>
      <c r="P40" s="67"/>
      <c r="Q40" s="67"/>
      <c r="R40" s="67"/>
      <c r="S40" s="67">
        <f>W4*0.1</f>
        <v>2</v>
      </c>
      <c r="T40" s="67">
        <f>W4*0.1</f>
        <v>2</v>
      </c>
      <c r="U40" s="67">
        <f>W4*0.1</f>
        <v>2</v>
      </c>
      <c r="V40" s="67">
        <f>W4*0.1</f>
        <v>2</v>
      </c>
    </row>
    <row r="41" spans="1:22" ht="15">
      <c r="A41" s="15">
        <v>37</v>
      </c>
      <c r="B41" s="16"/>
      <c r="C41" s="17"/>
      <c r="D41" s="17"/>
      <c r="E41" s="17"/>
      <c r="F41" s="18"/>
      <c r="G41" s="16"/>
      <c r="H41" s="16"/>
      <c r="I41" s="19"/>
      <c r="J41" s="26"/>
      <c r="K41" s="26"/>
      <c r="L41" s="4"/>
      <c r="M41" s="4"/>
      <c r="N41" s="66" t="s">
        <v>50</v>
      </c>
      <c r="O41" s="67"/>
      <c r="P41" s="67"/>
      <c r="Q41" s="67"/>
      <c r="R41" s="67"/>
      <c r="S41" s="67"/>
      <c r="T41" s="67">
        <f>W4*0.08</f>
        <v>1.6</v>
      </c>
      <c r="U41" s="67">
        <f>W4*0.08</f>
        <v>1.6</v>
      </c>
      <c r="V41" s="67">
        <f>W4*0.08</f>
        <v>1.6</v>
      </c>
    </row>
    <row r="42" spans="1:22" ht="15">
      <c r="A42" s="15">
        <v>38</v>
      </c>
      <c r="B42" s="16"/>
      <c r="C42" s="17"/>
      <c r="D42" s="17"/>
      <c r="E42" s="17"/>
      <c r="F42" s="18"/>
      <c r="G42" s="16"/>
      <c r="H42" s="16"/>
      <c r="I42" s="19"/>
      <c r="J42" s="26"/>
      <c r="K42" s="26"/>
      <c r="L42" s="4"/>
      <c r="M42" s="4"/>
      <c r="N42" s="66" t="s">
        <v>51</v>
      </c>
      <c r="O42" s="67"/>
      <c r="P42" s="67"/>
      <c r="Q42" s="67"/>
      <c r="R42" s="67"/>
      <c r="S42" s="67"/>
      <c r="T42" s="67"/>
      <c r="U42" s="67">
        <f>W4*0.07</f>
        <v>1.4000000000000001</v>
      </c>
      <c r="V42" s="67">
        <f>W4*0.07</f>
        <v>1.4000000000000001</v>
      </c>
    </row>
    <row r="43" spans="1:22" ht="15">
      <c r="A43" s="15">
        <v>39</v>
      </c>
      <c r="B43" s="16"/>
      <c r="C43" s="17"/>
      <c r="D43" s="17"/>
      <c r="E43" s="17"/>
      <c r="F43" s="18"/>
      <c r="G43" s="16"/>
      <c r="H43" s="16"/>
      <c r="I43" s="19"/>
      <c r="J43" s="26"/>
      <c r="K43" s="26"/>
      <c r="L43" s="4"/>
      <c r="M43" s="4"/>
      <c r="N43" s="69" t="s">
        <v>52</v>
      </c>
      <c r="O43" s="70"/>
      <c r="P43" s="70"/>
      <c r="Q43" s="70"/>
      <c r="R43" s="70"/>
      <c r="S43" s="70"/>
      <c r="T43" s="70"/>
      <c r="U43" s="70"/>
      <c r="V43" s="70">
        <f>W4*0.06</f>
        <v>1.2</v>
      </c>
    </row>
    <row r="44" spans="1:22" ht="15">
      <c r="A44" s="15">
        <v>40</v>
      </c>
      <c r="B44" s="16"/>
      <c r="C44" s="17"/>
      <c r="D44" s="17"/>
      <c r="E44" s="17"/>
      <c r="F44" s="18"/>
      <c r="G44" s="16"/>
      <c r="H44" s="16"/>
      <c r="I44" s="19"/>
      <c r="J44" s="26"/>
      <c r="K44" s="26"/>
      <c r="L44" s="4"/>
      <c r="M44" s="4"/>
      <c r="N44" s="63" t="s">
        <v>53</v>
      </c>
      <c r="O44" s="67">
        <f aca="true" t="shared" si="2" ref="O44:V44">SUM(O36:O43)</f>
        <v>20</v>
      </c>
      <c r="P44" s="67">
        <f t="shared" si="2"/>
        <v>20</v>
      </c>
      <c r="Q44" s="67">
        <f t="shared" si="2"/>
        <v>20</v>
      </c>
      <c r="R44" s="67">
        <f t="shared" si="2"/>
        <v>20</v>
      </c>
      <c r="S44" s="67">
        <f t="shared" si="2"/>
        <v>20</v>
      </c>
      <c r="T44" s="67">
        <f t="shared" si="2"/>
        <v>20</v>
      </c>
      <c r="U44" s="67">
        <f t="shared" si="2"/>
        <v>20</v>
      </c>
      <c r="V44" s="67">
        <f t="shared" si="2"/>
        <v>19.999999999999996</v>
      </c>
    </row>
    <row r="45" spans="1:22" ht="15">
      <c r="A45" s="15">
        <v>41</v>
      </c>
      <c r="B45" s="16"/>
      <c r="C45" s="17"/>
      <c r="D45" s="17"/>
      <c r="E45" s="17"/>
      <c r="F45" s="18"/>
      <c r="G45" s="16"/>
      <c r="H45" s="16"/>
      <c r="I45" s="19"/>
      <c r="J45" s="26"/>
      <c r="K45" s="26"/>
      <c r="L45" s="4"/>
      <c r="M45" s="4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5">
      <c r="A46" s="15">
        <v>42</v>
      </c>
      <c r="B46" s="16"/>
      <c r="C46" s="17"/>
      <c r="D46" s="17"/>
      <c r="E46" s="17"/>
      <c r="F46" s="18"/>
      <c r="G46" s="16"/>
      <c r="H46" s="16"/>
      <c r="I46" s="19"/>
      <c r="J46" s="26"/>
      <c r="K46" s="26"/>
      <c r="L46" s="4"/>
      <c r="M46" s="4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15">
      <c r="A47" s="15">
        <v>43</v>
      </c>
      <c r="B47" s="16"/>
      <c r="C47" s="17"/>
      <c r="D47" s="17"/>
      <c r="E47" s="17"/>
      <c r="F47" s="18"/>
      <c r="G47" s="16"/>
      <c r="H47" s="16"/>
      <c r="I47" s="19"/>
      <c r="J47" s="26"/>
      <c r="K47" s="26"/>
      <c r="L47" s="4"/>
      <c r="M47" s="4"/>
      <c r="N47" s="71" t="s">
        <v>56</v>
      </c>
      <c r="O47" s="41"/>
      <c r="P47" s="41"/>
      <c r="Q47" s="41"/>
      <c r="R47" s="41"/>
      <c r="S47" s="41"/>
      <c r="T47" s="41"/>
      <c r="U47" s="41"/>
      <c r="V47" s="41"/>
    </row>
    <row r="48" spans="1:22" ht="15">
      <c r="A48" s="15">
        <v>44</v>
      </c>
      <c r="B48" s="16"/>
      <c r="C48" s="17"/>
      <c r="D48" s="17"/>
      <c r="E48" s="17"/>
      <c r="F48" s="18"/>
      <c r="G48" s="16"/>
      <c r="H48" s="16"/>
      <c r="I48" s="19"/>
      <c r="J48" s="26"/>
      <c r="K48" s="26"/>
      <c r="L48" s="4"/>
      <c r="M48" s="4"/>
      <c r="N48" s="72" t="s">
        <v>36</v>
      </c>
      <c r="O48" s="73" t="s">
        <v>37</v>
      </c>
      <c r="P48" s="73" t="s">
        <v>38</v>
      </c>
      <c r="Q48" s="73" t="s">
        <v>39</v>
      </c>
      <c r="R48" s="73" t="s">
        <v>40</v>
      </c>
      <c r="S48" s="73" t="s">
        <v>41</v>
      </c>
      <c r="T48" s="73" t="s">
        <v>42</v>
      </c>
      <c r="U48" s="73" t="s">
        <v>43</v>
      </c>
      <c r="V48" s="73" t="s">
        <v>44</v>
      </c>
    </row>
    <row r="49" spans="1:22" ht="15">
      <c r="A49" s="15">
        <v>45</v>
      </c>
      <c r="B49" s="16"/>
      <c r="C49" s="17"/>
      <c r="D49" s="17"/>
      <c r="E49" s="17"/>
      <c r="F49" s="18"/>
      <c r="G49" s="16"/>
      <c r="H49" s="16"/>
      <c r="I49" s="19"/>
      <c r="J49" s="26"/>
      <c r="K49" s="26"/>
      <c r="L49" s="4"/>
      <c r="M49" s="4"/>
      <c r="N49" s="74" t="s">
        <v>45</v>
      </c>
      <c r="O49" s="75">
        <f>W5</f>
        <v>10</v>
      </c>
      <c r="P49" s="76">
        <f>W5*0.6</f>
        <v>6</v>
      </c>
      <c r="Q49" s="75">
        <f>W5*0.5</f>
        <v>5</v>
      </c>
      <c r="R49" s="75">
        <f>W5*0.4</f>
        <v>4</v>
      </c>
      <c r="S49" s="75">
        <f>W5*0.3</f>
        <v>3</v>
      </c>
      <c r="T49" s="75">
        <f>W5*0.28</f>
        <v>2.8000000000000003</v>
      </c>
      <c r="U49" s="75">
        <f>W5*0.27</f>
        <v>2.7</v>
      </c>
      <c r="V49" s="75">
        <f>W5*0.24</f>
        <v>2.4</v>
      </c>
    </row>
    <row r="50" spans="1:22" ht="15">
      <c r="A50" s="15">
        <v>46</v>
      </c>
      <c r="B50" s="16"/>
      <c r="C50" s="17"/>
      <c r="D50" s="17"/>
      <c r="E50" s="17"/>
      <c r="F50" s="18"/>
      <c r="G50" s="16"/>
      <c r="H50" s="16"/>
      <c r="I50" s="19"/>
      <c r="J50" s="26"/>
      <c r="K50" s="26"/>
      <c r="L50" s="4"/>
      <c r="M50" s="4"/>
      <c r="N50" s="74" t="s">
        <v>46</v>
      </c>
      <c r="O50" s="75"/>
      <c r="P50" s="75">
        <f>W5*0.4</f>
        <v>4</v>
      </c>
      <c r="Q50" s="75">
        <f>W5*0.3</f>
        <v>3</v>
      </c>
      <c r="R50" s="75">
        <f>W5*0.3</f>
        <v>3</v>
      </c>
      <c r="S50" s="75">
        <f>W5*0.25</f>
        <v>2.5</v>
      </c>
      <c r="T50" s="75">
        <f>W5*0.22</f>
        <v>2.2</v>
      </c>
      <c r="U50" s="75">
        <f>W5*0.2</f>
        <v>2</v>
      </c>
      <c r="V50" s="75">
        <f>W5*0.18</f>
        <v>1.7999999999999998</v>
      </c>
    </row>
    <row r="51" spans="1:22" ht="15">
      <c r="A51" s="15">
        <v>47</v>
      </c>
      <c r="B51" s="16"/>
      <c r="C51" s="17"/>
      <c r="D51" s="17"/>
      <c r="E51" s="17"/>
      <c r="F51" s="18"/>
      <c r="G51" s="16"/>
      <c r="H51" s="16"/>
      <c r="I51" s="19"/>
      <c r="J51" s="26"/>
      <c r="K51" s="26"/>
      <c r="L51" s="4"/>
      <c r="M51" s="4"/>
      <c r="N51" s="74" t="s">
        <v>47</v>
      </c>
      <c r="O51" s="75"/>
      <c r="P51" s="75"/>
      <c r="Q51" s="75">
        <f>W5*0.2</f>
        <v>2</v>
      </c>
      <c r="R51" s="75">
        <f>W5*0.2</f>
        <v>2</v>
      </c>
      <c r="S51" s="75">
        <f>W5*0.2</f>
        <v>2</v>
      </c>
      <c r="T51" s="75">
        <f>W5*0.18</f>
        <v>1.7999999999999998</v>
      </c>
      <c r="U51" s="75">
        <f>W5*0.16</f>
        <v>1.6</v>
      </c>
      <c r="V51" s="75">
        <f>W5*0.15</f>
        <v>1.5</v>
      </c>
    </row>
    <row r="52" spans="1:22" ht="15">
      <c r="A52" s="15">
        <v>48</v>
      </c>
      <c r="B52" s="16"/>
      <c r="C52" s="17"/>
      <c r="D52" s="17"/>
      <c r="E52" s="17"/>
      <c r="F52" s="18"/>
      <c r="G52" s="16"/>
      <c r="H52" s="16"/>
      <c r="I52" s="19"/>
      <c r="J52" s="26"/>
      <c r="K52" s="26"/>
      <c r="L52" s="4"/>
      <c r="M52" s="4"/>
      <c r="N52" s="74" t="s">
        <v>48</v>
      </c>
      <c r="O52" s="75"/>
      <c r="P52" s="75"/>
      <c r="Q52" s="75"/>
      <c r="R52" s="75">
        <f>W5*0.1</f>
        <v>1</v>
      </c>
      <c r="S52" s="75">
        <f>W5*0.15</f>
        <v>1.5</v>
      </c>
      <c r="T52" s="75">
        <f>W5*0.14</f>
        <v>1.4000000000000001</v>
      </c>
      <c r="U52" s="75">
        <f>W5*0.12</f>
        <v>1.2</v>
      </c>
      <c r="V52" s="75">
        <f>W5*0.12</f>
        <v>1.2</v>
      </c>
    </row>
    <row r="53" spans="1:22" ht="15">
      <c r="A53" s="15">
        <v>49</v>
      </c>
      <c r="B53" s="16"/>
      <c r="C53" s="17"/>
      <c r="D53" s="17"/>
      <c r="E53" s="17"/>
      <c r="F53" s="18"/>
      <c r="G53" s="16"/>
      <c r="H53" s="16"/>
      <c r="I53" s="19"/>
      <c r="J53" s="26"/>
      <c r="K53" s="26"/>
      <c r="L53" s="4"/>
      <c r="M53" s="4"/>
      <c r="N53" s="74" t="s">
        <v>49</v>
      </c>
      <c r="O53" s="75"/>
      <c r="P53" s="75"/>
      <c r="Q53" s="75"/>
      <c r="R53" s="75"/>
      <c r="S53" s="75">
        <f>W5*0.1</f>
        <v>1</v>
      </c>
      <c r="T53" s="75">
        <f>W5*0.1</f>
        <v>1</v>
      </c>
      <c r="U53" s="75">
        <f>W5*0.1</f>
        <v>1</v>
      </c>
      <c r="V53" s="75">
        <f>W5*0.1</f>
        <v>1</v>
      </c>
    </row>
    <row r="54" spans="1:22" ht="15">
      <c r="A54" s="15">
        <v>50</v>
      </c>
      <c r="B54" s="16"/>
      <c r="C54" s="17"/>
      <c r="D54" s="17"/>
      <c r="E54" s="17"/>
      <c r="F54" s="18"/>
      <c r="G54" s="16"/>
      <c r="H54" s="16"/>
      <c r="I54" s="19"/>
      <c r="J54" s="26"/>
      <c r="K54" s="26"/>
      <c r="L54" s="4"/>
      <c r="M54" s="4"/>
      <c r="N54" s="74" t="s">
        <v>50</v>
      </c>
      <c r="O54" s="75"/>
      <c r="P54" s="75"/>
      <c r="Q54" s="75"/>
      <c r="R54" s="75"/>
      <c r="S54" s="75"/>
      <c r="T54" s="75">
        <f>W5*0.08</f>
        <v>0.8</v>
      </c>
      <c r="U54" s="75">
        <f>W5*0.08</f>
        <v>0.8</v>
      </c>
      <c r="V54" s="75">
        <f>W5*0.08</f>
        <v>0.8</v>
      </c>
    </row>
    <row r="55" spans="1:22" ht="15">
      <c r="A55" s="15">
        <v>51</v>
      </c>
      <c r="B55" s="16"/>
      <c r="C55" s="17"/>
      <c r="D55" s="17"/>
      <c r="E55" s="17"/>
      <c r="F55" s="18"/>
      <c r="G55" s="16"/>
      <c r="H55" s="16"/>
      <c r="I55" s="19"/>
      <c r="J55" s="26"/>
      <c r="K55" s="26"/>
      <c r="L55" s="4"/>
      <c r="M55" s="4"/>
      <c r="N55" s="74" t="s">
        <v>51</v>
      </c>
      <c r="O55" s="75"/>
      <c r="P55" s="75"/>
      <c r="Q55" s="75"/>
      <c r="R55" s="75"/>
      <c r="S55" s="75"/>
      <c r="T55" s="75"/>
      <c r="U55" s="75">
        <f>W5*0.07</f>
        <v>0.7000000000000001</v>
      </c>
      <c r="V55" s="75">
        <f>W5*0.07</f>
        <v>0.7000000000000001</v>
      </c>
    </row>
    <row r="56" spans="1:22" ht="15">
      <c r="A56" s="15">
        <v>52</v>
      </c>
      <c r="B56" s="15"/>
      <c r="C56" s="15"/>
      <c r="D56" s="15"/>
      <c r="E56" s="15"/>
      <c r="F56" s="18"/>
      <c r="G56" s="16"/>
      <c r="H56" s="16"/>
      <c r="I56" s="19"/>
      <c r="J56" s="26"/>
      <c r="K56" s="26"/>
      <c r="L56" s="4"/>
      <c r="M56" s="4"/>
      <c r="N56" s="77" t="s">
        <v>52</v>
      </c>
      <c r="O56" s="78"/>
      <c r="P56" s="78"/>
      <c r="Q56" s="78"/>
      <c r="R56" s="78"/>
      <c r="S56" s="78"/>
      <c r="T56" s="78"/>
      <c r="U56" s="78"/>
      <c r="V56" s="78">
        <f>W5*0.06</f>
        <v>0.6</v>
      </c>
    </row>
    <row r="57" spans="1:22" ht="15">
      <c r="A57" s="15">
        <v>53</v>
      </c>
      <c r="B57" s="15"/>
      <c r="C57" s="15"/>
      <c r="D57" s="15"/>
      <c r="E57" s="15"/>
      <c r="F57" s="18"/>
      <c r="G57" s="16"/>
      <c r="H57" s="16"/>
      <c r="I57" s="19"/>
      <c r="J57" s="26"/>
      <c r="K57" s="26"/>
      <c r="L57" s="4"/>
      <c r="M57" s="4"/>
      <c r="N57" s="71" t="s">
        <v>53</v>
      </c>
      <c r="O57" s="75">
        <f aca="true" t="shared" si="3" ref="O57:V57">SUM(O49:O56)</f>
        <v>10</v>
      </c>
      <c r="P57" s="75">
        <f t="shared" si="3"/>
        <v>10</v>
      </c>
      <c r="Q57" s="75">
        <f t="shared" si="3"/>
        <v>10</v>
      </c>
      <c r="R57" s="75">
        <f t="shared" si="3"/>
        <v>10</v>
      </c>
      <c r="S57" s="75">
        <f t="shared" si="3"/>
        <v>10</v>
      </c>
      <c r="T57" s="75">
        <f t="shared" si="3"/>
        <v>10</v>
      </c>
      <c r="U57" s="75">
        <f t="shared" si="3"/>
        <v>10</v>
      </c>
      <c r="V57" s="75">
        <f t="shared" si="3"/>
        <v>9.999999999999998</v>
      </c>
    </row>
    <row r="58" spans="1:14" ht="15">
      <c r="A58" s="15">
        <v>54</v>
      </c>
      <c r="B58" s="15"/>
      <c r="C58" s="15"/>
      <c r="D58" s="15"/>
      <c r="E58" s="15"/>
      <c r="F58" s="18"/>
      <c r="G58" s="16"/>
      <c r="H58" s="16"/>
      <c r="I58" s="19"/>
      <c r="J58" s="26"/>
      <c r="K58" s="26"/>
      <c r="L58" s="4"/>
      <c r="M58" s="4"/>
      <c r="N58" s="4"/>
    </row>
    <row r="59" spans="1:14" ht="15">
      <c r="A59" s="15">
        <v>55</v>
      </c>
      <c r="B59" s="15"/>
      <c r="C59" s="15"/>
      <c r="D59" s="15"/>
      <c r="E59" s="15"/>
      <c r="F59" s="18"/>
      <c r="G59" s="16"/>
      <c r="H59" s="16"/>
      <c r="I59" s="19"/>
      <c r="J59" s="26"/>
      <c r="K59" s="26"/>
      <c r="L59" s="4"/>
      <c r="M59" s="4"/>
      <c r="N59" s="4"/>
    </row>
    <row r="60" spans="1:14" ht="15">
      <c r="A60" s="15">
        <v>56</v>
      </c>
      <c r="B60" s="15"/>
      <c r="C60" s="15"/>
      <c r="D60" s="15"/>
      <c r="E60" s="15"/>
      <c r="F60" s="18"/>
      <c r="G60" s="16"/>
      <c r="H60" s="16"/>
      <c r="I60" s="19"/>
      <c r="J60" s="26"/>
      <c r="K60" s="26"/>
      <c r="L60" s="4"/>
      <c r="M60" s="4"/>
      <c r="N60" s="4"/>
    </row>
    <row r="61" spans="1:14" ht="15">
      <c r="A61" s="15">
        <v>57</v>
      </c>
      <c r="B61" s="15"/>
      <c r="C61" s="15"/>
      <c r="D61" s="15"/>
      <c r="E61" s="15"/>
      <c r="F61" s="18"/>
      <c r="G61" s="16"/>
      <c r="H61" s="16"/>
      <c r="I61" s="19"/>
      <c r="J61" s="26"/>
      <c r="K61" s="26"/>
      <c r="L61" s="4"/>
      <c r="M61" s="4"/>
      <c r="N61" s="4"/>
    </row>
    <row r="62" spans="1:14" ht="15">
      <c r="A62" s="15">
        <v>58</v>
      </c>
      <c r="B62" s="15"/>
      <c r="C62" s="15"/>
      <c r="D62" s="15"/>
      <c r="E62" s="15"/>
      <c r="F62" s="18"/>
      <c r="G62" s="16"/>
      <c r="H62" s="16"/>
      <c r="I62" s="19"/>
      <c r="J62" s="26"/>
      <c r="K62" s="26"/>
      <c r="L62" s="4"/>
      <c r="M62" s="4"/>
      <c r="N62" s="4"/>
    </row>
    <row r="63" spans="1:14" ht="15">
      <c r="A63" s="15">
        <v>59</v>
      </c>
      <c r="B63" s="15"/>
      <c r="C63" s="15"/>
      <c r="D63" s="15"/>
      <c r="E63" s="15"/>
      <c r="F63" s="18"/>
      <c r="G63" s="16"/>
      <c r="H63" s="16"/>
      <c r="I63" s="19"/>
      <c r="J63" s="26"/>
      <c r="K63" s="26"/>
      <c r="L63" s="4"/>
      <c r="M63" s="4"/>
      <c r="N63" s="4"/>
    </row>
    <row r="64" spans="1:14" ht="15">
      <c r="A64" s="15">
        <v>60</v>
      </c>
      <c r="B64" s="15"/>
      <c r="C64" s="15"/>
      <c r="D64" s="15"/>
      <c r="E64" s="15"/>
      <c r="F64" s="18"/>
      <c r="G64" s="16"/>
      <c r="H64" s="16"/>
      <c r="I64" s="19"/>
      <c r="J64" s="26"/>
      <c r="K64" s="26"/>
      <c r="L64" s="4"/>
      <c r="M64" s="4"/>
      <c r="N64" s="4"/>
    </row>
    <row r="65" spans="1:14" ht="15">
      <c r="A65" s="15">
        <v>61</v>
      </c>
      <c r="B65" s="15"/>
      <c r="C65" s="15"/>
      <c r="D65" s="15"/>
      <c r="E65" s="15"/>
      <c r="F65" s="18"/>
      <c r="G65" s="16"/>
      <c r="H65" s="16"/>
      <c r="I65" s="19"/>
      <c r="J65" s="26"/>
      <c r="K65" s="26"/>
      <c r="L65" s="4"/>
      <c r="M65" s="4"/>
      <c r="N65" s="4"/>
    </row>
    <row r="66" spans="1:14" ht="15">
      <c r="A66" s="15">
        <v>62</v>
      </c>
      <c r="B66" s="15"/>
      <c r="C66" s="15"/>
      <c r="D66" s="15"/>
      <c r="E66" s="15"/>
      <c r="F66" s="18"/>
      <c r="G66" s="16"/>
      <c r="H66" s="16"/>
      <c r="I66" s="19"/>
      <c r="J66" s="26"/>
      <c r="K66" s="26"/>
      <c r="L66" s="4"/>
      <c r="M66" s="4"/>
      <c r="N66" s="4"/>
    </row>
    <row r="67" spans="1:14" ht="15">
      <c r="A67" s="15">
        <v>63</v>
      </c>
      <c r="B67" s="15"/>
      <c r="C67" s="15"/>
      <c r="D67" s="15"/>
      <c r="E67" s="15"/>
      <c r="F67" s="18"/>
      <c r="G67" s="16"/>
      <c r="H67" s="16"/>
      <c r="I67" s="19"/>
      <c r="J67" s="26"/>
      <c r="K67" s="26"/>
      <c r="L67" s="4"/>
      <c r="M67" s="4"/>
      <c r="N67" s="4"/>
    </row>
    <row r="68" spans="1:14" ht="15">
      <c r="A68" s="15">
        <v>64</v>
      </c>
      <c r="B68" s="15"/>
      <c r="C68" s="15"/>
      <c r="D68" s="15"/>
      <c r="E68" s="15"/>
      <c r="F68" s="18"/>
      <c r="G68" s="16"/>
      <c r="H68" s="16"/>
      <c r="I68" s="19"/>
      <c r="J68" s="26"/>
      <c r="K68" s="26"/>
      <c r="L68" s="4"/>
      <c r="M68" s="4"/>
      <c r="N68" s="4"/>
    </row>
    <row r="69" spans="1:14" ht="15">
      <c r="A69" s="15">
        <v>65</v>
      </c>
      <c r="B69" s="15"/>
      <c r="C69" s="15"/>
      <c r="D69" s="15"/>
      <c r="E69" s="15"/>
      <c r="F69" s="18"/>
      <c r="G69" s="16"/>
      <c r="H69" s="16"/>
      <c r="I69" s="19"/>
      <c r="J69" s="26"/>
      <c r="K69" s="26"/>
      <c r="L69" s="4"/>
      <c r="M69" s="4"/>
      <c r="N69" s="4"/>
    </row>
    <row r="70" spans="1:14" ht="15">
      <c r="A70" s="15">
        <v>66</v>
      </c>
      <c r="B70" s="15"/>
      <c r="C70" s="15"/>
      <c r="D70" s="15"/>
      <c r="E70" s="15"/>
      <c r="F70" s="18"/>
      <c r="G70" s="16"/>
      <c r="H70" s="16"/>
      <c r="I70" s="19"/>
      <c r="J70" s="26"/>
      <c r="K70" s="26"/>
      <c r="L70" s="4"/>
      <c r="M70" s="4"/>
      <c r="N70" s="4"/>
    </row>
    <row r="71" spans="1:14" ht="15">
      <c r="A71" s="15">
        <v>67</v>
      </c>
      <c r="B71" s="15"/>
      <c r="C71" s="15"/>
      <c r="D71" s="15"/>
      <c r="E71" s="15"/>
      <c r="F71" s="18"/>
      <c r="G71" s="16"/>
      <c r="H71" s="16"/>
      <c r="I71" s="19"/>
      <c r="J71" s="26"/>
      <c r="K71" s="26"/>
      <c r="L71" s="4"/>
      <c r="M71" s="4"/>
      <c r="N71" s="4"/>
    </row>
    <row r="72" spans="1:14" ht="15">
      <c r="A72" s="15">
        <v>68</v>
      </c>
      <c r="B72" s="15"/>
      <c r="C72" s="15"/>
      <c r="D72" s="15"/>
      <c r="E72" s="15"/>
      <c r="F72" s="18"/>
      <c r="G72" s="16"/>
      <c r="H72" s="16"/>
      <c r="I72" s="19"/>
      <c r="J72" s="26"/>
      <c r="K72" s="26"/>
      <c r="L72" s="4"/>
      <c r="M72" s="4"/>
      <c r="N72" s="4"/>
    </row>
    <row r="73" spans="1:14" ht="15">
      <c r="A73" s="15">
        <v>69</v>
      </c>
      <c r="B73" s="15"/>
      <c r="C73" s="15"/>
      <c r="D73" s="15"/>
      <c r="E73" s="15"/>
      <c r="F73" s="18"/>
      <c r="G73" s="16"/>
      <c r="H73" s="16"/>
      <c r="I73" s="19"/>
      <c r="J73" s="26"/>
      <c r="K73" s="26"/>
      <c r="L73" s="4"/>
      <c r="M73" s="4"/>
      <c r="N73" s="4"/>
    </row>
    <row r="74" spans="1:14" ht="15">
      <c r="A74" s="15">
        <v>70</v>
      </c>
      <c r="B74" s="15"/>
      <c r="C74" s="15"/>
      <c r="D74" s="15"/>
      <c r="E74" s="15"/>
      <c r="F74" s="18"/>
      <c r="G74" s="16"/>
      <c r="H74" s="16"/>
      <c r="I74" s="19"/>
      <c r="J74" s="26"/>
      <c r="K74" s="26"/>
      <c r="L74" s="4"/>
      <c r="M74" s="4"/>
      <c r="N74" s="4"/>
    </row>
    <row r="75" spans="1:14" ht="15">
      <c r="A75" s="15">
        <v>71</v>
      </c>
      <c r="B75" s="15"/>
      <c r="C75" s="15"/>
      <c r="D75" s="15"/>
      <c r="E75" s="15"/>
      <c r="F75" s="18"/>
      <c r="G75" s="16"/>
      <c r="H75" s="16"/>
      <c r="I75" s="19"/>
      <c r="J75" s="26"/>
      <c r="K75" s="26"/>
      <c r="L75" s="4"/>
      <c r="M75" s="4"/>
      <c r="N75" s="4"/>
    </row>
    <row r="76" spans="1:14" ht="15">
      <c r="A76" s="15">
        <v>72</v>
      </c>
      <c r="B76" s="15"/>
      <c r="C76" s="15"/>
      <c r="D76" s="15"/>
      <c r="E76" s="15"/>
      <c r="F76" s="18"/>
      <c r="G76" s="16"/>
      <c r="H76" s="16"/>
      <c r="I76" s="19"/>
      <c r="J76" s="26"/>
      <c r="K76" s="26"/>
      <c r="L76" s="4"/>
      <c r="M76" s="4"/>
      <c r="N76" s="4"/>
    </row>
    <row r="77" spans="1:14" ht="15">
      <c r="A77" s="15">
        <v>73</v>
      </c>
      <c r="B77" s="15"/>
      <c r="C77" s="15"/>
      <c r="D77" s="15"/>
      <c r="E77" s="15"/>
      <c r="F77" s="18"/>
      <c r="G77" s="16"/>
      <c r="H77" s="16"/>
      <c r="I77" s="19"/>
      <c r="J77" s="26"/>
      <c r="K77" s="26"/>
      <c r="L77" s="4"/>
      <c r="M77" s="4"/>
      <c r="N77" s="4"/>
    </row>
    <row r="78" spans="1:14" ht="15">
      <c r="A78" s="15">
        <v>74</v>
      </c>
      <c r="B78" s="15"/>
      <c r="C78" s="15"/>
      <c r="D78" s="15"/>
      <c r="E78" s="15"/>
      <c r="F78" s="18"/>
      <c r="G78" s="16"/>
      <c r="H78" s="16"/>
      <c r="I78" s="19"/>
      <c r="J78" s="26"/>
      <c r="K78" s="26"/>
      <c r="L78" s="4"/>
      <c r="M78" s="4"/>
      <c r="N78" s="4"/>
    </row>
    <row r="79" spans="1:14" ht="15">
      <c r="A79" s="15">
        <v>75</v>
      </c>
      <c r="B79" s="15"/>
      <c r="C79" s="15"/>
      <c r="D79" s="15"/>
      <c r="E79" s="15"/>
      <c r="F79" s="18"/>
      <c r="G79" s="16"/>
      <c r="H79" s="16"/>
      <c r="I79" s="19"/>
      <c r="J79" s="26"/>
      <c r="K79" s="26"/>
      <c r="L79" s="4"/>
      <c r="M79" s="4"/>
      <c r="N79" s="4"/>
    </row>
    <row r="80" spans="1:14" ht="15">
      <c r="A80" s="15">
        <v>76</v>
      </c>
      <c r="B80" s="15"/>
      <c r="C80" s="15"/>
      <c r="D80" s="15"/>
      <c r="E80" s="15"/>
      <c r="F80" s="18"/>
      <c r="G80" s="16"/>
      <c r="H80" s="16"/>
      <c r="I80" s="19"/>
      <c r="J80" s="26"/>
      <c r="K80" s="26"/>
      <c r="L80" s="4"/>
      <c r="M80" s="4"/>
      <c r="N80" s="4"/>
    </row>
    <row r="81" spans="1:14" ht="15">
      <c r="A81" s="15">
        <v>77</v>
      </c>
      <c r="B81" s="15"/>
      <c r="C81" s="15"/>
      <c r="D81" s="15"/>
      <c r="E81" s="15"/>
      <c r="F81" s="18"/>
      <c r="G81" s="16"/>
      <c r="H81" s="16"/>
      <c r="I81" s="19"/>
      <c r="J81" s="26"/>
      <c r="K81" s="26"/>
      <c r="L81" s="4"/>
      <c r="M81" s="4"/>
      <c r="N81" s="4"/>
    </row>
    <row r="82" spans="1:14" ht="15">
      <c r="A82" s="15">
        <v>78</v>
      </c>
      <c r="B82" s="15"/>
      <c r="C82" s="15"/>
      <c r="D82" s="15"/>
      <c r="E82" s="15"/>
      <c r="F82" s="18"/>
      <c r="G82" s="16"/>
      <c r="H82" s="16"/>
      <c r="I82" s="19"/>
      <c r="J82" s="26"/>
      <c r="K82" s="26"/>
      <c r="L82" s="4"/>
      <c r="M82" s="4"/>
      <c r="N82" s="4"/>
    </row>
    <row r="83" spans="1:14" ht="15">
      <c r="A83" s="15">
        <v>79</v>
      </c>
      <c r="B83" s="15"/>
      <c r="C83" s="15"/>
      <c r="D83" s="15"/>
      <c r="E83" s="15"/>
      <c r="F83" s="18"/>
      <c r="G83" s="16"/>
      <c r="H83" s="16"/>
      <c r="I83" s="19"/>
      <c r="J83" s="26"/>
      <c r="K83" s="26"/>
      <c r="L83" s="4"/>
      <c r="M83" s="4"/>
      <c r="N83" s="4"/>
    </row>
    <row r="84" spans="1:14" ht="15">
      <c r="A84" s="15">
        <v>80</v>
      </c>
      <c r="B84" s="15"/>
      <c r="C84" s="15"/>
      <c r="D84" s="15"/>
      <c r="E84" s="15"/>
      <c r="F84" s="18"/>
      <c r="G84" s="16"/>
      <c r="H84" s="16"/>
      <c r="I84" s="19"/>
      <c r="J84" s="26"/>
      <c r="K84" s="26"/>
      <c r="L84" s="4"/>
      <c r="M84" s="4"/>
      <c r="N84" s="4"/>
    </row>
    <row r="85" spans="1:14" ht="15">
      <c r="A85" s="15">
        <v>81</v>
      </c>
      <c r="B85" s="15"/>
      <c r="C85" s="15"/>
      <c r="D85" s="15"/>
      <c r="E85" s="15"/>
      <c r="F85" s="18"/>
      <c r="G85" s="16"/>
      <c r="H85" s="16"/>
      <c r="I85" s="19"/>
      <c r="J85" s="26"/>
      <c r="K85" s="26"/>
      <c r="L85" s="4"/>
      <c r="M85" s="4"/>
      <c r="N85" s="4"/>
    </row>
    <row r="86" spans="1:14" ht="15">
      <c r="A86" s="15">
        <v>82</v>
      </c>
      <c r="B86" s="15"/>
      <c r="C86" s="15"/>
      <c r="D86" s="15"/>
      <c r="E86" s="15"/>
      <c r="F86" s="18"/>
      <c r="G86" s="16"/>
      <c r="H86" s="16"/>
      <c r="I86" s="19"/>
      <c r="J86" s="26"/>
      <c r="K86" s="26"/>
      <c r="L86" s="4"/>
      <c r="M86" s="4"/>
      <c r="N86" s="4"/>
    </row>
    <row r="87" spans="1:14" ht="15">
      <c r="A87" s="15">
        <v>83</v>
      </c>
      <c r="B87" s="15"/>
      <c r="C87" s="15"/>
      <c r="D87" s="15"/>
      <c r="E87" s="15"/>
      <c r="F87" s="18"/>
      <c r="G87" s="16"/>
      <c r="H87" s="16"/>
      <c r="I87" s="19"/>
      <c r="J87" s="26"/>
      <c r="K87" s="26"/>
      <c r="L87" s="4"/>
      <c r="M87" s="4"/>
      <c r="N87" s="4"/>
    </row>
    <row r="88" spans="1:14" ht="15">
      <c r="A88" s="15">
        <v>84</v>
      </c>
      <c r="B88" s="15"/>
      <c r="C88" s="15"/>
      <c r="D88" s="15"/>
      <c r="E88" s="15"/>
      <c r="F88" s="18"/>
      <c r="G88" s="16"/>
      <c r="H88" s="16"/>
      <c r="I88" s="19"/>
      <c r="J88" s="26"/>
      <c r="K88" s="26"/>
      <c r="L88" s="4"/>
      <c r="M88" s="4"/>
      <c r="N88" s="4"/>
    </row>
    <row r="89" spans="1:14" ht="15">
      <c r="A89" s="15">
        <v>85</v>
      </c>
      <c r="B89" s="15"/>
      <c r="C89" s="15"/>
      <c r="D89" s="15"/>
      <c r="E89" s="15"/>
      <c r="F89" s="18"/>
      <c r="G89" s="16"/>
      <c r="H89" s="16"/>
      <c r="I89" s="19"/>
      <c r="J89" s="26"/>
      <c r="K89" s="26"/>
      <c r="L89" s="4"/>
      <c r="M89" s="4"/>
      <c r="N89" s="4"/>
    </row>
    <row r="90" spans="1:14" ht="15">
      <c r="A90" s="15">
        <v>86</v>
      </c>
      <c r="B90" s="15"/>
      <c r="C90" s="15"/>
      <c r="D90" s="15"/>
      <c r="E90" s="15"/>
      <c r="F90" s="18"/>
      <c r="G90" s="16"/>
      <c r="H90" s="16"/>
      <c r="I90" s="19"/>
      <c r="J90" s="26"/>
      <c r="K90" s="26"/>
      <c r="L90" s="4"/>
      <c r="M90" s="4"/>
      <c r="N90" s="4"/>
    </row>
    <row r="91" spans="1:14" ht="15">
      <c r="A91" s="15">
        <v>87</v>
      </c>
      <c r="B91" s="15"/>
      <c r="C91" s="15"/>
      <c r="D91" s="15"/>
      <c r="E91" s="15"/>
      <c r="F91" s="18"/>
      <c r="G91" s="16"/>
      <c r="H91" s="16"/>
      <c r="I91" s="19"/>
      <c r="J91" s="26"/>
      <c r="K91" s="26"/>
      <c r="L91" s="4"/>
      <c r="M91" s="4"/>
      <c r="N91" s="4"/>
    </row>
    <row r="92" spans="1:14" ht="15">
      <c r="A92" s="15">
        <v>88</v>
      </c>
      <c r="B92" s="15"/>
      <c r="C92" s="15"/>
      <c r="D92" s="15"/>
      <c r="E92" s="15"/>
      <c r="F92" s="18"/>
      <c r="G92" s="16"/>
      <c r="H92" s="16"/>
      <c r="I92" s="19"/>
      <c r="J92" s="26"/>
      <c r="K92" s="26"/>
      <c r="L92" s="4"/>
      <c r="M92" s="4"/>
      <c r="N92" s="4"/>
    </row>
    <row r="93" spans="1:14" ht="15">
      <c r="A93" s="15">
        <v>89</v>
      </c>
      <c r="B93" s="15"/>
      <c r="C93" s="15"/>
      <c r="D93" s="15"/>
      <c r="E93" s="15"/>
      <c r="F93" s="18"/>
      <c r="G93" s="16"/>
      <c r="H93" s="16"/>
      <c r="I93" s="19"/>
      <c r="J93" s="26"/>
      <c r="K93" s="26"/>
      <c r="L93" s="4"/>
      <c r="M93" s="4"/>
      <c r="N93" s="4"/>
    </row>
    <row r="94" spans="1:14" ht="15">
      <c r="A94" s="15">
        <v>90</v>
      </c>
      <c r="B94" s="15"/>
      <c r="C94" s="15"/>
      <c r="D94" s="15"/>
      <c r="E94" s="15"/>
      <c r="F94" s="18"/>
      <c r="G94" s="16"/>
      <c r="H94" s="16"/>
      <c r="I94" s="19"/>
      <c r="J94" s="26"/>
      <c r="K94" s="26"/>
      <c r="L94" s="4"/>
      <c r="M94" s="4"/>
      <c r="N94" s="4"/>
    </row>
    <row r="95" spans="1:14" ht="15">
      <c r="A95" s="15">
        <v>91</v>
      </c>
      <c r="B95" s="15"/>
      <c r="C95" s="15"/>
      <c r="D95" s="15"/>
      <c r="E95" s="15"/>
      <c r="F95" s="18"/>
      <c r="G95" s="16"/>
      <c r="H95" s="16"/>
      <c r="I95" s="19"/>
      <c r="J95" s="26"/>
      <c r="K95" s="26"/>
      <c r="L95" s="4"/>
      <c r="M95" s="4"/>
      <c r="N95" s="4"/>
    </row>
    <row r="96" spans="1:14" ht="15">
      <c r="A96" s="15">
        <v>92</v>
      </c>
      <c r="B96" s="15"/>
      <c r="C96" s="15"/>
      <c r="D96" s="15"/>
      <c r="E96" s="15"/>
      <c r="F96" s="18"/>
      <c r="G96" s="16"/>
      <c r="H96" s="16"/>
      <c r="I96" s="19"/>
      <c r="J96" s="26"/>
      <c r="K96" s="26"/>
      <c r="L96" s="4"/>
      <c r="M96" s="4"/>
      <c r="N96" s="4"/>
    </row>
    <row r="97" spans="1:14" ht="15">
      <c r="A97" s="15">
        <v>93</v>
      </c>
      <c r="B97" s="15"/>
      <c r="C97" s="15"/>
      <c r="D97" s="15"/>
      <c r="E97" s="15"/>
      <c r="F97" s="18"/>
      <c r="G97" s="16"/>
      <c r="H97" s="16"/>
      <c r="I97" s="19"/>
      <c r="J97" s="26"/>
      <c r="K97" s="26"/>
      <c r="L97" s="4"/>
      <c r="M97" s="4"/>
      <c r="N97" s="4"/>
    </row>
    <row r="98" spans="1:14" ht="15">
      <c r="A98" s="15">
        <v>94</v>
      </c>
      <c r="B98" s="15"/>
      <c r="C98" s="15"/>
      <c r="D98" s="15"/>
      <c r="E98" s="15"/>
      <c r="F98" s="18"/>
      <c r="G98" s="16"/>
      <c r="H98" s="16"/>
      <c r="I98" s="19"/>
      <c r="J98" s="26"/>
      <c r="K98" s="26"/>
      <c r="L98" s="4"/>
      <c r="M98" s="4"/>
      <c r="N98" s="4"/>
    </row>
    <row r="99" spans="1:14" ht="15">
      <c r="A99" s="15">
        <v>95</v>
      </c>
      <c r="B99" s="15"/>
      <c r="C99" s="15"/>
      <c r="D99" s="15"/>
      <c r="E99" s="15"/>
      <c r="F99" s="18"/>
      <c r="G99" s="16"/>
      <c r="H99" s="16"/>
      <c r="I99" s="19"/>
      <c r="J99" s="26"/>
      <c r="K99" s="26"/>
      <c r="L99" s="4"/>
      <c r="M99" s="4"/>
      <c r="N99" s="4"/>
    </row>
    <row r="100" spans="1:14" ht="15">
      <c r="A100" s="15">
        <v>96</v>
      </c>
      <c r="B100" s="15"/>
      <c r="C100" s="15"/>
      <c r="D100" s="15"/>
      <c r="E100" s="15"/>
      <c r="F100" s="18"/>
      <c r="G100" s="16"/>
      <c r="H100" s="16"/>
      <c r="I100" s="19"/>
      <c r="J100" s="26"/>
      <c r="K100" s="26"/>
      <c r="L100" s="4"/>
      <c r="M100" s="4"/>
      <c r="N100" s="4"/>
    </row>
    <row r="101" spans="1:14" ht="15">
      <c r="A101" s="15">
        <v>97</v>
      </c>
      <c r="B101" s="15"/>
      <c r="C101" s="15"/>
      <c r="D101" s="15"/>
      <c r="E101" s="15"/>
      <c r="F101" s="18"/>
      <c r="G101" s="16"/>
      <c r="H101" s="16"/>
      <c r="I101" s="19"/>
      <c r="J101" s="26"/>
      <c r="K101" s="26"/>
      <c r="L101" s="4"/>
      <c r="M101" s="4"/>
      <c r="N101" s="4"/>
    </row>
    <row r="102" spans="1:14" ht="15">
      <c r="A102" s="15">
        <v>98</v>
      </c>
      <c r="B102" s="15"/>
      <c r="C102" s="15"/>
      <c r="D102" s="15"/>
      <c r="E102" s="15"/>
      <c r="F102" s="18"/>
      <c r="G102" s="16"/>
      <c r="H102" s="16"/>
      <c r="I102" s="19"/>
      <c r="J102" s="26"/>
      <c r="K102" s="26"/>
      <c r="L102" s="4"/>
      <c r="M102" s="4"/>
      <c r="N102" s="4"/>
    </row>
    <row r="103" spans="1:14" ht="15">
      <c r="A103" s="15">
        <v>99</v>
      </c>
      <c r="B103" s="15"/>
      <c r="C103" s="15"/>
      <c r="D103" s="15"/>
      <c r="E103" s="15"/>
      <c r="F103" s="18"/>
      <c r="G103" s="16"/>
      <c r="H103" s="16"/>
      <c r="I103" s="19"/>
      <c r="J103" s="26"/>
      <c r="K103" s="26"/>
      <c r="L103" s="4"/>
      <c r="M103" s="4"/>
      <c r="N103" s="4"/>
    </row>
    <row r="104" spans="1:14" ht="15">
      <c r="A104" s="15">
        <v>100</v>
      </c>
      <c r="B104" s="15"/>
      <c r="C104" s="15"/>
      <c r="D104" s="15"/>
      <c r="E104" s="15"/>
      <c r="F104" s="18"/>
      <c r="G104" s="16"/>
      <c r="H104" s="16"/>
      <c r="I104" s="19"/>
      <c r="J104" s="26"/>
      <c r="K104" s="26"/>
      <c r="L104" s="4"/>
      <c r="M104" s="4"/>
      <c r="N104" s="4"/>
    </row>
    <row r="105" spans="1:14" ht="15">
      <c r="A105" s="15">
        <v>101</v>
      </c>
      <c r="B105" s="15"/>
      <c r="C105" s="15"/>
      <c r="D105" s="15"/>
      <c r="E105" s="15"/>
      <c r="F105" s="18"/>
      <c r="G105" s="16"/>
      <c r="H105" s="16"/>
      <c r="I105" s="19"/>
      <c r="J105" s="26"/>
      <c r="K105" s="26"/>
      <c r="L105" s="4"/>
      <c r="M105" s="4"/>
      <c r="N105" s="4"/>
    </row>
    <row r="106" spans="1:14" ht="15">
      <c r="A106" s="15">
        <v>102</v>
      </c>
      <c r="B106" s="15"/>
      <c r="C106" s="15"/>
      <c r="D106" s="15"/>
      <c r="E106" s="15"/>
      <c r="F106" s="18"/>
      <c r="G106" s="16"/>
      <c r="H106" s="16"/>
      <c r="I106" s="19"/>
      <c r="J106" s="26"/>
      <c r="K106" s="26"/>
      <c r="L106" s="4"/>
      <c r="M106" s="4"/>
      <c r="N106" s="4"/>
    </row>
    <row r="107" spans="1:14" ht="15">
      <c r="A107" s="15">
        <v>103</v>
      </c>
      <c r="B107" s="15"/>
      <c r="C107" s="15"/>
      <c r="D107" s="15"/>
      <c r="E107" s="15"/>
      <c r="F107" s="18"/>
      <c r="G107" s="16"/>
      <c r="H107" s="16"/>
      <c r="I107" s="19"/>
      <c r="J107" s="26"/>
      <c r="K107" s="26"/>
      <c r="L107" s="4"/>
      <c r="M107" s="4"/>
      <c r="N107" s="4"/>
    </row>
    <row r="108" spans="1:14" ht="15">
      <c r="A108" s="15">
        <v>104</v>
      </c>
      <c r="B108" s="15"/>
      <c r="C108" s="15"/>
      <c r="D108" s="15"/>
      <c r="E108" s="15"/>
      <c r="F108" s="18"/>
      <c r="G108" s="16"/>
      <c r="H108" s="16"/>
      <c r="I108" s="19"/>
      <c r="J108" s="26"/>
      <c r="K108" s="26"/>
      <c r="L108" s="4"/>
      <c r="M108" s="4"/>
      <c r="N108" s="4"/>
    </row>
    <row r="109" spans="1:14" ht="15">
      <c r="A109" s="15">
        <v>105</v>
      </c>
      <c r="B109" s="15"/>
      <c r="C109" s="15"/>
      <c r="D109" s="15"/>
      <c r="E109" s="15"/>
      <c r="F109" s="18"/>
      <c r="G109" s="16"/>
      <c r="H109" s="16"/>
      <c r="I109" s="19"/>
      <c r="J109" s="26"/>
      <c r="K109" s="26"/>
      <c r="L109" s="4"/>
      <c r="M109" s="4"/>
      <c r="N109" s="4"/>
    </row>
    <row r="110" spans="1:14" ht="15">
      <c r="A110" s="15">
        <v>106</v>
      </c>
      <c r="B110" s="15"/>
      <c r="C110" s="15"/>
      <c r="D110" s="15"/>
      <c r="E110" s="15"/>
      <c r="F110" s="18"/>
      <c r="G110" s="16"/>
      <c r="H110" s="16"/>
      <c r="I110" s="19"/>
      <c r="J110" s="26"/>
      <c r="K110" s="26"/>
      <c r="L110" s="4"/>
      <c r="M110" s="4"/>
      <c r="N110" s="4"/>
    </row>
    <row r="111" spans="1:14" ht="15">
      <c r="A111" s="15">
        <v>107</v>
      </c>
      <c r="B111" s="15"/>
      <c r="C111" s="15"/>
      <c r="D111" s="15"/>
      <c r="E111" s="15"/>
      <c r="F111" s="18"/>
      <c r="G111" s="16"/>
      <c r="H111" s="16"/>
      <c r="I111" s="19"/>
      <c r="J111" s="26"/>
      <c r="K111" s="26"/>
      <c r="L111" s="4"/>
      <c r="M111" s="4"/>
      <c r="N111" s="4"/>
    </row>
    <row r="112" spans="1:14" ht="15">
      <c r="A112" s="15">
        <v>108</v>
      </c>
      <c r="B112" s="15"/>
      <c r="C112" s="15"/>
      <c r="D112" s="15"/>
      <c r="E112" s="15"/>
      <c r="F112" s="18"/>
      <c r="G112" s="16"/>
      <c r="H112" s="16"/>
      <c r="I112" s="19"/>
      <c r="J112" s="26"/>
      <c r="K112" s="26"/>
      <c r="L112" s="4"/>
      <c r="M112" s="4"/>
      <c r="N112" s="4"/>
    </row>
    <row r="113" spans="1:14" ht="15">
      <c r="A113" s="15">
        <v>109</v>
      </c>
      <c r="B113" s="15"/>
      <c r="C113" s="15"/>
      <c r="D113" s="15"/>
      <c r="E113" s="15"/>
      <c r="F113" s="18"/>
      <c r="G113" s="16"/>
      <c r="H113" s="16"/>
      <c r="I113" s="19"/>
      <c r="J113" s="26"/>
      <c r="K113" s="26"/>
      <c r="L113" s="4"/>
      <c r="M113" s="4"/>
      <c r="N113" s="4"/>
    </row>
    <row r="114" spans="1:14" ht="15">
      <c r="A114" s="15">
        <v>110</v>
      </c>
      <c r="B114" s="15"/>
      <c r="C114" s="15"/>
      <c r="D114" s="15"/>
      <c r="E114" s="15"/>
      <c r="F114" s="18"/>
      <c r="G114" s="16"/>
      <c r="H114" s="16"/>
      <c r="I114" s="19"/>
      <c r="J114" s="26"/>
      <c r="K114" s="26"/>
      <c r="L114" s="4"/>
      <c r="M114" s="4"/>
      <c r="N114" s="4"/>
    </row>
  </sheetData>
  <printOptions/>
  <pageMargins left="0.2" right="0.2" top="0.5" bottom="0.5" header="0.3" footer="0.3"/>
  <pageSetup horizontalDpi="600" verticalDpi="600" orientation="portrait" r:id="rId1"/>
  <headerFooter>
    <oddFooter>&amp;ROPEN BARRELS  8/29/2015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9"/>
  <sheetViews>
    <sheetView workbookViewId="0" topLeftCell="A9">
      <selection activeCell="B39" sqref="B39"/>
    </sheetView>
  </sheetViews>
  <sheetFormatPr defaultColWidth="9.140625" defaultRowHeight="15"/>
  <cols>
    <col min="1" max="1" width="21.421875" style="0" customWidth="1"/>
    <col min="5" max="5" width="12.140625" style="0" customWidth="1"/>
  </cols>
  <sheetData>
    <row r="1" spans="1:5" ht="18">
      <c r="A1" s="153" t="s">
        <v>120</v>
      </c>
      <c r="B1" s="102"/>
      <c r="C1" s="103"/>
      <c r="D1" s="104"/>
      <c r="E1" s="105"/>
    </row>
    <row r="2" spans="1:5" ht="18">
      <c r="A2" s="101" t="s">
        <v>125</v>
      </c>
      <c r="B2" s="102"/>
      <c r="C2" s="103"/>
      <c r="D2" s="104"/>
      <c r="E2" s="105"/>
    </row>
    <row r="3" spans="1:5" ht="17.5">
      <c r="A3" s="106"/>
      <c r="B3" s="107"/>
      <c r="C3" s="108"/>
      <c r="D3" s="105"/>
      <c r="E3" s="105"/>
    </row>
    <row r="4" spans="1:5" ht="18">
      <c r="A4" s="101" t="s">
        <v>73</v>
      </c>
      <c r="B4" s="102"/>
      <c r="C4" s="103"/>
      <c r="D4" s="105"/>
      <c r="E4" s="105"/>
    </row>
    <row r="5" spans="1:5" ht="15">
      <c r="A5" s="109" t="s">
        <v>74</v>
      </c>
      <c r="B5" s="110" t="s">
        <v>75</v>
      </c>
      <c r="C5" s="127" t="s">
        <v>76</v>
      </c>
      <c r="D5" s="112" t="s">
        <v>77</v>
      </c>
      <c r="E5" s="112"/>
    </row>
    <row r="6" spans="1:5" ht="15">
      <c r="A6" s="155" t="s">
        <v>110</v>
      </c>
      <c r="B6" s="110">
        <f>'LITTLE REBELS'!C3</f>
        <v>0</v>
      </c>
      <c r="C6" s="111">
        <v>5</v>
      </c>
      <c r="D6" s="112">
        <f>B6*C6</f>
        <v>0</v>
      </c>
      <c r="E6" s="112"/>
    </row>
    <row r="7" spans="1:5" ht="15">
      <c r="A7" s="113" t="s">
        <v>78</v>
      </c>
      <c r="B7" s="110">
        <f>OPEN!D3</f>
        <v>69</v>
      </c>
      <c r="C7" s="111">
        <v>25</v>
      </c>
      <c r="D7" s="112">
        <f>B7*C7</f>
        <v>1725</v>
      </c>
      <c r="E7" s="114"/>
    </row>
    <row r="8" spans="1:5" ht="15">
      <c r="A8" s="113" t="s">
        <v>79</v>
      </c>
      <c r="B8" s="110">
        <f>YOUTH!D3</f>
        <v>11</v>
      </c>
      <c r="C8" s="111">
        <v>15</v>
      </c>
      <c r="D8" s="112">
        <f>B8*C8</f>
        <v>165</v>
      </c>
      <c r="E8" s="114"/>
    </row>
    <row r="9" spans="1:5" ht="15">
      <c r="A9" s="113" t="s">
        <v>93</v>
      </c>
      <c r="B9" s="110">
        <f>POLES!D3</f>
        <v>0</v>
      </c>
      <c r="C9" s="111">
        <v>15</v>
      </c>
      <c r="D9" s="112">
        <f>B9*C9</f>
        <v>0</v>
      </c>
      <c r="E9" s="114"/>
    </row>
    <row r="10" spans="1:5" ht="15">
      <c r="A10" s="113" t="s">
        <v>80</v>
      </c>
      <c r="B10" s="110">
        <f>'NBHA SENIORS'!D3</f>
        <v>0</v>
      </c>
      <c r="C10" s="111">
        <v>15</v>
      </c>
      <c r="D10" s="112">
        <f>B10*C10</f>
        <v>0</v>
      </c>
      <c r="E10" s="114"/>
    </row>
    <row r="11" spans="1:5" ht="15">
      <c r="A11" s="115" t="s">
        <v>81</v>
      </c>
      <c r="B11" s="130">
        <f>SUM(B6:B10)</f>
        <v>80</v>
      </c>
      <c r="C11" s="131"/>
      <c r="D11" s="131"/>
      <c r="E11" s="114">
        <f>SUM(D6:D10)</f>
        <v>1890</v>
      </c>
    </row>
    <row r="12" spans="1:5" ht="15">
      <c r="A12" s="113"/>
      <c r="B12" s="110"/>
      <c r="C12" s="111"/>
      <c r="D12" s="114"/>
      <c r="E12" s="114"/>
    </row>
    <row r="13" spans="1:5" ht="15">
      <c r="A13" s="115" t="s">
        <v>82</v>
      </c>
      <c r="B13" s="110"/>
      <c r="C13" s="111"/>
      <c r="D13" s="114"/>
      <c r="E13" s="114">
        <v>0</v>
      </c>
    </row>
    <row r="14" spans="1:5" ht="15">
      <c r="A14" s="115" t="s">
        <v>94</v>
      </c>
      <c r="B14" s="110">
        <v>0</v>
      </c>
      <c r="C14" s="111">
        <v>15</v>
      </c>
      <c r="D14" s="114">
        <f>B14*C14</f>
        <v>0</v>
      </c>
      <c r="E14" s="114"/>
    </row>
    <row r="15" spans="1:5" ht="15">
      <c r="A15" s="115" t="s">
        <v>95</v>
      </c>
      <c r="B15" s="110">
        <v>0</v>
      </c>
      <c r="C15" s="111">
        <v>30</v>
      </c>
      <c r="D15" s="114">
        <f>B15*C15</f>
        <v>0</v>
      </c>
      <c r="E15" s="114"/>
    </row>
    <row r="16" spans="1:5" ht="15">
      <c r="A16" s="115" t="s">
        <v>96</v>
      </c>
      <c r="B16" s="110">
        <v>0</v>
      </c>
      <c r="C16" s="111">
        <v>5</v>
      </c>
      <c r="D16" s="114">
        <f>B16*C16</f>
        <v>0</v>
      </c>
      <c r="E16" s="114"/>
    </row>
    <row r="17" spans="1:5" ht="15">
      <c r="A17" s="113" t="s">
        <v>97</v>
      </c>
      <c r="B17" s="110"/>
      <c r="C17" s="111"/>
      <c r="D17" s="114"/>
      <c r="E17" s="114">
        <f>SUM(D14:D16)</f>
        <v>0</v>
      </c>
    </row>
    <row r="18" spans="1:5" ht="15">
      <c r="A18" s="115" t="s">
        <v>83</v>
      </c>
      <c r="B18" s="110"/>
      <c r="C18" s="111"/>
      <c r="D18" s="114"/>
      <c r="E18" s="114">
        <v>0</v>
      </c>
    </row>
    <row r="19" spans="1:5" ht="15">
      <c r="A19" s="113"/>
      <c r="B19" s="117"/>
      <c r="C19" s="118"/>
      <c r="D19" s="119"/>
      <c r="E19" s="119">
        <f>SUM(E11:E18)</f>
        <v>1890</v>
      </c>
    </row>
    <row r="20" spans="1:5" ht="15">
      <c r="A20" s="116" t="s">
        <v>84</v>
      </c>
      <c r="B20" s="121"/>
      <c r="C20" s="114"/>
      <c r="D20" s="114"/>
      <c r="E20" s="114"/>
    </row>
    <row r="21" spans="1:5" ht="15">
      <c r="A21" s="120"/>
      <c r="B21" s="117"/>
      <c r="C21" s="119"/>
      <c r="D21" s="114"/>
      <c r="E21" s="114"/>
    </row>
    <row r="22" spans="1:5" ht="15.5">
      <c r="A22" s="101" t="s">
        <v>85</v>
      </c>
      <c r="B22" s="121"/>
      <c r="C22" s="114"/>
      <c r="D22" s="114"/>
      <c r="E22" s="114"/>
    </row>
    <row r="23" spans="1:5" ht="15">
      <c r="A23" s="120" t="s">
        <v>86</v>
      </c>
      <c r="B23" s="122"/>
      <c r="C23" s="114"/>
      <c r="D23" s="114"/>
      <c r="E23" s="114"/>
    </row>
    <row r="24" spans="1:5" ht="15">
      <c r="A24" s="155" t="s">
        <v>110</v>
      </c>
      <c r="B24" s="122"/>
      <c r="C24" s="114"/>
      <c r="D24" s="114">
        <f>'[1]Open Barrels'!I105</f>
        <v>0</v>
      </c>
      <c r="E24" s="114"/>
    </row>
    <row r="25" spans="1:5" ht="15">
      <c r="A25" s="113" t="s">
        <v>78</v>
      </c>
      <c r="B25" s="122"/>
      <c r="C25" s="114"/>
      <c r="D25" s="114">
        <v>0</v>
      </c>
      <c r="E25" s="114"/>
    </row>
    <row r="26" spans="1:5" ht="15">
      <c r="A26" s="113" t="s">
        <v>79</v>
      </c>
      <c r="B26" s="123"/>
      <c r="C26" s="114"/>
      <c r="D26" s="114">
        <v>0</v>
      </c>
      <c r="E26" s="114"/>
    </row>
    <row r="27" spans="1:5" ht="15">
      <c r="A27" s="113" t="s">
        <v>93</v>
      </c>
      <c r="B27" s="123"/>
      <c r="C27" s="114"/>
      <c r="D27" s="114">
        <f>POLES!Q6</f>
        <v>94.5</v>
      </c>
      <c r="E27" s="114"/>
    </row>
    <row r="28" spans="1:5" ht="15">
      <c r="A28" s="113" t="s">
        <v>80</v>
      </c>
      <c r="B28" s="123"/>
      <c r="C28" s="114"/>
      <c r="D28" s="114">
        <f>'NBHA SENIORS'!Q6</f>
        <v>91</v>
      </c>
      <c r="E28" s="114"/>
    </row>
    <row r="29" spans="1:5" ht="15">
      <c r="A29" s="115" t="s">
        <v>87</v>
      </c>
      <c r="B29" s="123"/>
      <c r="C29" s="114"/>
      <c r="D29" s="114"/>
      <c r="E29" s="119">
        <f>SUM(D23:D28)</f>
        <v>185.5</v>
      </c>
    </row>
    <row r="30" spans="2:5" ht="15">
      <c r="B30" s="123"/>
      <c r="C30" s="114"/>
      <c r="D30" s="114"/>
      <c r="E30" s="114"/>
    </row>
    <row r="31" spans="1:5" ht="15">
      <c r="A31" s="156" t="s">
        <v>126</v>
      </c>
      <c r="B31" s="124">
        <f>SUM(B7:B10)</f>
        <v>80</v>
      </c>
      <c r="C31" s="157" t="s">
        <v>127</v>
      </c>
      <c r="E31" s="114">
        <f>B31*2</f>
        <v>160</v>
      </c>
    </row>
    <row r="32" spans="1:5" ht="15">
      <c r="A32" s="120" t="s">
        <v>88</v>
      </c>
      <c r="B32" s="123"/>
      <c r="C32" s="114"/>
      <c r="D32" s="114"/>
      <c r="E32" s="114"/>
    </row>
    <row r="33" spans="1:5" ht="15">
      <c r="A33" s="120" t="s">
        <v>89</v>
      </c>
      <c r="B33" s="121"/>
      <c r="C33" s="114"/>
      <c r="D33" s="114"/>
      <c r="E33" s="114"/>
    </row>
    <row r="34" spans="1:5" ht="15">
      <c r="A34" s="120" t="s">
        <v>90</v>
      </c>
      <c r="B34" s="121"/>
      <c r="C34" s="114"/>
      <c r="D34" s="114"/>
      <c r="E34" s="114"/>
    </row>
    <row r="35" spans="1:4" ht="15">
      <c r="A35" s="120" t="s">
        <v>98</v>
      </c>
      <c r="B35" s="117"/>
      <c r="C35" s="118"/>
      <c r="D35" s="119"/>
    </row>
    <row r="36" spans="1:5" ht="15">
      <c r="A36" s="116" t="s">
        <v>91</v>
      </c>
      <c r="B36" s="117"/>
      <c r="C36" s="118"/>
      <c r="D36" s="119"/>
      <c r="E36" s="119">
        <f>SUM(E29:E34)</f>
        <v>345.5</v>
      </c>
    </row>
    <row r="37" spans="1:5" ht="15">
      <c r="A37" s="116"/>
      <c r="B37" s="117"/>
      <c r="C37" s="118"/>
      <c r="D37" s="114"/>
      <c r="E37" s="119"/>
    </row>
    <row r="38" spans="1:5" ht="15.5">
      <c r="A38" s="132" t="s">
        <v>92</v>
      </c>
      <c r="B38" s="121"/>
      <c r="C38" s="114"/>
      <c r="D38" s="126"/>
      <c r="E38" s="125">
        <f>E19-E36</f>
        <v>1544.5</v>
      </c>
    </row>
    <row r="39" ht="15">
      <c r="A39" s="120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7"/>
  <sheetViews>
    <sheetView workbookViewId="0" topLeftCell="A1">
      <selection activeCell="B5" sqref="B5"/>
    </sheetView>
  </sheetViews>
  <sheetFormatPr defaultColWidth="9.140625" defaultRowHeight="15"/>
  <cols>
    <col min="1" max="1" width="20.140625" style="0" customWidth="1"/>
    <col min="2" max="2" width="15.140625" style="0" customWidth="1"/>
    <col min="3" max="3" width="17.140625" style="0" customWidth="1"/>
    <col min="5" max="5" width="22.00390625" style="0" customWidth="1"/>
  </cols>
  <sheetData>
    <row r="1" spans="1:5" ht="20.25">
      <c r="A1" s="133" t="s">
        <v>99</v>
      </c>
      <c r="B1" s="134"/>
      <c r="C1" s="135"/>
      <c r="D1" s="136"/>
      <c r="E1" s="136"/>
    </row>
    <row r="2" spans="1:5" ht="15.75">
      <c r="A2" s="136"/>
      <c r="B2" s="134"/>
      <c r="C2" s="135"/>
      <c r="D2" s="136"/>
      <c r="E2" s="136"/>
    </row>
    <row r="3" spans="1:5" ht="15.75">
      <c r="A3" s="136" t="s">
        <v>100</v>
      </c>
      <c r="B3" s="142"/>
      <c r="C3" s="135"/>
      <c r="D3" s="136"/>
      <c r="E3" s="136"/>
    </row>
    <row r="4" spans="1:5" ht="15.75">
      <c r="A4" s="136"/>
      <c r="B4" s="134"/>
      <c r="C4" s="135"/>
      <c r="D4" s="136"/>
      <c r="E4" s="136"/>
    </row>
    <row r="5" spans="1:5" ht="15.75">
      <c r="A5" s="136" t="s">
        <v>101</v>
      </c>
      <c r="B5" s="134" t="s">
        <v>106</v>
      </c>
      <c r="C5" s="135"/>
      <c r="D5" s="136"/>
      <c r="E5" s="136"/>
    </row>
    <row r="6" spans="1:5" ht="15.75">
      <c r="A6" s="136"/>
      <c r="B6" s="134"/>
      <c r="C6" s="135"/>
      <c r="D6" s="136"/>
      <c r="E6" s="136"/>
    </row>
    <row r="7" spans="1:5" ht="15.75">
      <c r="A7" s="143">
        <v>42245</v>
      </c>
      <c r="B7" s="134" t="s">
        <v>60</v>
      </c>
      <c r="C7" s="135"/>
      <c r="D7" s="136"/>
      <c r="E7" s="136"/>
    </row>
    <row r="8" spans="1:5" ht="15.5">
      <c r="A8" s="136" t="s">
        <v>78</v>
      </c>
      <c r="B8" s="137">
        <f>OPEN!D3</f>
        <v>69</v>
      </c>
      <c r="C8" s="135"/>
      <c r="D8" s="136"/>
      <c r="E8" s="136"/>
    </row>
    <row r="9" spans="1:5" ht="15.5">
      <c r="A9" s="136" t="s">
        <v>79</v>
      </c>
      <c r="B9" s="137">
        <f>YOUTH!D3</f>
        <v>11</v>
      </c>
      <c r="C9" s="135"/>
      <c r="D9" s="136"/>
      <c r="E9" s="136"/>
    </row>
    <row r="10" spans="1:5" ht="15.5">
      <c r="A10" s="136" t="s">
        <v>93</v>
      </c>
      <c r="B10" s="137">
        <f>POLES!D3</f>
        <v>0</v>
      </c>
      <c r="C10" s="135"/>
      <c r="D10" s="136"/>
      <c r="E10" s="136"/>
    </row>
    <row r="11" spans="1:5" ht="15.5">
      <c r="A11" s="136" t="s">
        <v>80</v>
      </c>
      <c r="B11" s="137">
        <f>'NBHA SENIORS'!D3</f>
        <v>0</v>
      </c>
      <c r="C11" s="135"/>
      <c r="D11" s="136"/>
      <c r="E11" s="136"/>
    </row>
    <row r="12" spans="1:5" ht="15.5">
      <c r="A12" s="136" t="s">
        <v>102</v>
      </c>
      <c r="B12" s="138">
        <f>SUM(B8:B11)</f>
        <v>80</v>
      </c>
      <c r="C12" s="135"/>
      <c r="D12" s="136"/>
      <c r="E12" s="136"/>
    </row>
    <row r="13" spans="1:5" ht="15.5">
      <c r="A13" s="136"/>
      <c r="B13" s="134"/>
      <c r="C13" s="135"/>
      <c r="D13" s="136"/>
      <c r="E13" s="136"/>
    </row>
    <row r="14" spans="1:5" ht="15.5">
      <c r="A14" s="143">
        <v>42246</v>
      </c>
      <c r="B14" s="134" t="s">
        <v>60</v>
      </c>
      <c r="C14" s="135"/>
      <c r="D14" s="136"/>
      <c r="E14" s="136"/>
    </row>
    <row r="15" spans="1:5" ht="15.5">
      <c r="A15" s="136" t="s">
        <v>78</v>
      </c>
      <c r="B15" s="137"/>
      <c r="C15" s="135"/>
      <c r="D15" s="136"/>
      <c r="E15" s="136"/>
    </row>
    <row r="16" spans="1:5" ht="15.5">
      <c r="A16" s="136" t="s">
        <v>79</v>
      </c>
      <c r="B16" s="137"/>
      <c r="C16" s="135"/>
      <c r="D16" s="136"/>
      <c r="E16" s="136"/>
    </row>
    <row r="17" spans="1:5" ht="15.5">
      <c r="A17" s="136" t="s">
        <v>93</v>
      </c>
      <c r="B17" s="137"/>
      <c r="C17" s="135"/>
      <c r="D17" s="136"/>
      <c r="E17" s="136"/>
    </row>
    <row r="18" spans="1:5" ht="15.5">
      <c r="A18" s="136" t="s">
        <v>80</v>
      </c>
      <c r="B18" s="137"/>
      <c r="C18" s="135"/>
      <c r="D18" s="136"/>
      <c r="E18" s="136"/>
    </row>
    <row r="19" spans="1:5" ht="15.5">
      <c r="A19" s="136" t="s">
        <v>102</v>
      </c>
      <c r="B19" s="138">
        <f>SUM(B15:B18)</f>
        <v>0</v>
      </c>
      <c r="C19" s="135"/>
      <c r="D19" s="136"/>
      <c r="E19" s="136"/>
    </row>
    <row r="20" spans="1:5" ht="15.5">
      <c r="A20" s="136"/>
      <c r="B20" s="137"/>
      <c r="C20" s="135"/>
      <c r="D20" s="136"/>
      <c r="E20" s="136"/>
    </row>
    <row r="21" spans="1:5" ht="15.5">
      <c r="A21" s="136"/>
      <c r="B21" s="137"/>
      <c r="C21" s="135"/>
      <c r="D21" s="136"/>
      <c r="E21" s="136"/>
    </row>
    <row r="22" spans="1:5" ht="15.5">
      <c r="A22" s="144" t="s">
        <v>103</v>
      </c>
      <c r="B22" s="134"/>
      <c r="C22" s="145">
        <f>(B12+B19)*2</f>
        <v>160</v>
      </c>
      <c r="D22" s="136"/>
      <c r="E22" s="85"/>
    </row>
    <row r="23" spans="1:5" ht="15.5">
      <c r="A23" s="136"/>
      <c r="B23" s="134"/>
      <c r="C23" s="135"/>
      <c r="D23" s="136"/>
      <c r="E23" s="136"/>
    </row>
    <row r="24" spans="1:5" ht="15.5">
      <c r="A24" s="140" t="s">
        <v>104</v>
      </c>
      <c r="B24" s="134"/>
      <c r="C24" s="135"/>
      <c r="D24" s="136"/>
      <c r="E24" s="136"/>
    </row>
    <row r="25" spans="1:5" ht="15.5">
      <c r="A25" s="136"/>
      <c r="B25" s="134"/>
      <c r="C25" s="139"/>
      <c r="E25" s="85"/>
    </row>
    <row r="26" spans="1:4" ht="15.5">
      <c r="A26" s="136"/>
      <c r="B26" s="134"/>
      <c r="C26" s="139"/>
      <c r="D26" s="136"/>
    </row>
    <row r="27" spans="1:5" ht="15.5">
      <c r="A27" s="136"/>
      <c r="B27" s="134"/>
      <c r="C27" s="139"/>
      <c r="D27" s="136"/>
      <c r="E27" s="136"/>
    </row>
    <row r="28" spans="1:5" ht="15.5">
      <c r="A28" s="136"/>
      <c r="B28" s="134"/>
      <c r="C28" s="139"/>
      <c r="D28" s="136"/>
      <c r="E28" s="136"/>
    </row>
    <row r="29" spans="1:5" ht="15.5">
      <c r="A29" s="136"/>
      <c r="B29" s="134"/>
      <c r="C29" s="139"/>
      <c r="D29" s="136"/>
      <c r="E29" s="141"/>
    </row>
    <row r="30" spans="1:5" ht="15.5">
      <c r="A30" s="136" t="s">
        <v>105</v>
      </c>
      <c r="B30" s="134"/>
      <c r="C30" s="135"/>
      <c r="D30" s="136"/>
      <c r="E30" s="136"/>
    </row>
    <row r="31" spans="1:5" ht="15.5">
      <c r="A31" s="136"/>
      <c r="B31" s="134"/>
      <c r="C31" s="135"/>
      <c r="D31" s="136"/>
      <c r="E31" s="136"/>
    </row>
    <row r="32" spans="1:5" ht="15.5">
      <c r="A32" s="136" t="s">
        <v>107</v>
      </c>
      <c r="B32" s="134"/>
      <c r="C32" s="135"/>
      <c r="D32" s="136"/>
      <c r="E32" s="136"/>
    </row>
    <row r="33" spans="1:5" ht="15.5">
      <c r="A33" s="136" t="s">
        <v>108</v>
      </c>
      <c r="B33" s="134"/>
      <c r="C33" s="135"/>
      <c r="D33" s="136"/>
      <c r="E33" s="136"/>
    </row>
    <row r="34" spans="1:5" ht="15.5">
      <c r="A34" s="136"/>
      <c r="B34" s="134"/>
      <c r="C34" s="135"/>
      <c r="D34" s="136"/>
      <c r="E34" s="136"/>
    </row>
    <row r="35" spans="1:5" ht="15.5">
      <c r="A35" s="136"/>
      <c r="B35" s="134"/>
      <c r="C35" s="135"/>
      <c r="D35" s="136"/>
      <c r="E35" s="136"/>
    </row>
    <row r="36" spans="1:5" ht="15.5">
      <c r="A36" s="136"/>
      <c r="B36" s="134"/>
      <c r="C36" s="135"/>
      <c r="D36" s="136"/>
      <c r="E36" s="136"/>
    </row>
    <row r="37" spans="1:5" ht="15.5">
      <c r="A37" s="136"/>
      <c r="B37" s="134"/>
      <c r="C37" s="135"/>
      <c r="D37" s="136"/>
      <c r="E37" s="136"/>
    </row>
  </sheetData>
  <printOptions/>
  <pageMargins left="0.75" right="0.5" top="1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4"/>
  <sheetViews>
    <sheetView tabSelected="1" zoomScale="129" zoomScaleNormal="129" workbookViewId="0" topLeftCell="A1">
      <pane ySplit="4" topLeftCell="A5" activePane="bottomLeft" state="frozen"/>
      <selection pane="bottomLeft" activeCell="C11" sqref="C11:F11"/>
    </sheetView>
  </sheetViews>
  <sheetFormatPr defaultColWidth="9.140625" defaultRowHeight="15"/>
  <cols>
    <col min="1" max="1" width="5.00390625" style="0" customWidth="1"/>
    <col min="2" max="2" width="4.140625" style="0" customWidth="1"/>
    <col min="3" max="3" width="17.8515625" style="0" customWidth="1"/>
    <col min="4" max="4" width="18.8515625" style="0" customWidth="1"/>
    <col min="5" max="5" width="20.421875" style="0" customWidth="1"/>
    <col min="6" max="6" width="9.140625" style="0" customWidth="1"/>
    <col min="8" max="8" width="6.8515625" style="0" customWidth="1"/>
    <col min="9" max="9" width="11.421875" style="0" bestFit="1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1:24" ht="18">
      <c r="A1">
        <f ca="1">A1:E9</f>
        <v>0</v>
      </c>
      <c r="B1" s="153" t="s">
        <v>120</v>
      </c>
      <c r="D1" s="153" t="s">
        <v>121</v>
      </c>
      <c r="F1" s="1"/>
      <c r="G1" s="2"/>
      <c r="H1" s="2"/>
      <c r="I1" s="152" t="s">
        <v>122</v>
      </c>
      <c r="J1" s="3"/>
      <c r="K1" s="3"/>
      <c r="N1" s="27" t="s">
        <v>24</v>
      </c>
      <c r="U1" s="27" t="s">
        <v>25</v>
      </c>
      <c r="V1" s="28"/>
      <c r="W1" s="27" t="s">
        <v>26</v>
      </c>
      <c r="X1" s="28"/>
    </row>
    <row r="2" spans="1:23" ht="15.5">
      <c r="A2" s="4"/>
      <c r="B2" s="98" t="s">
        <v>0</v>
      </c>
      <c r="C2" s="98"/>
      <c r="E2" s="7" t="s">
        <v>58</v>
      </c>
      <c r="F2" s="80">
        <v>25</v>
      </c>
      <c r="H2" s="5"/>
      <c r="I2" s="79" t="s">
        <v>23</v>
      </c>
      <c r="J2" s="6"/>
      <c r="K2" s="6"/>
      <c r="L2" s="4"/>
      <c r="M2" s="4"/>
      <c r="N2" s="27" t="s">
        <v>27</v>
      </c>
      <c r="R2" s="29">
        <v>69</v>
      </c>
      <c r="U2" s="30" t="s">
        <v>28</v>
      </c>
      <c r="V2" s="31">
        <v>0.4</v>
      </c>
      <c r="W2" s="32">
        <f>R6*0.4</f>
        <v>683</v>
      </c>
    </row>
    <row r="3" spans="1:23" ht="15.5">
      <c r="A3" s="4"/>
      <c r="C3" s="7" t="s">
        <v>60</v>
      </c>
      <c r="D3" s="129">
        <v>69</v>
      </c>
      <c r="E3" s="7" t="s">
        <v>1</v>
      </c>
      <c r="F3" s="128">
        <v>500</v>
      </c>
      <c r="G3" s="5"/>
      <c r="H3" s="5"/>
      <c r="I3" s="8"/>
      <c r="J3" s="6"/>
      <c r="K3" s="6"/>
      <c r="L3" s="4"/>
      <c r="M3" s="4"/>
      <c r="N3" s="27" t="s">
        <v>29</v>
      </c>
      <c r="R3" s="33">
        <v>25</v>
      </c>
      <c r="U3" s="34" t="s">
        <v>30</v>
      </c>
      <c r="V3" s="35">
        <v>0.3</v>
      </c>
      <c r="W3" s="36">
        <f>R6*0.3</f>
        <v>512.25</v>
      </c>
    </row>
    <row r="4" spans="1:23" ht="15">
      <c r="A4" s="4"/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2" t="s">
        <v>9</v>
      </c>
      <c r="J4" s="13" t="s">
        <v>10</v>
      </c>
      <c r="K4" s="13"/>
      <c r="L4" s="14"/>
      <c r="M4" s="4"/>
      <c r="N4" s="27" t="s">
        <v>57</v>
      </c>
      <c r="R4" s="37">
        <f>(R2*R3)*0.7</f>
        <v>1207.5</v>
      </c>
      <c r="U4" s="38" t="s">
        <v>31</v>
      </c>
      <c r="V4" s="39">
        <v>0.2</v>
      </c>
      <c r="W4" s="40">
        <f>R6*0.2</f>
        <v>341.5</v>
      </c>
    </row>
    <row r="5" spans="1:23" ht="15">
      <c r="A5" s="15">
        <v>1</v>
      </c>
      <c r="B5" s="15">
        <v>66</v>
      </c>
      <c r="C5" s="15" t="s">
        <v>331</v>
      </c>
      <c r="D5" s="15" t="s">
        <v>332</v>
      </c>
      <c r="E5" s="15" t="s">
        <v>333</v>
      </c>
      <c r="F5" s="18">
        <v>16.029</v>
      </c>
      <c r="G5" s="16">
        <v>1</v>
      </c>
      <c r="H5" s="16" t="s">
        <v>116</v>
      </c>
      <c r="I5" s="19"/>
      <c r="J5" s="20" t="s">
        <v>11</v>
      </c>
      <c r="K5" s="21">
        <f>F5</f>
        <v>16.029</v>
      </c>
      <c r="L5" s="22" t="s">
        <v>12</v>
      </c>
      <c r="N5" s="27" t="s">
        <v>32</v>
      </c>
      <c r="R5" s="33">
        <v>500</v>
      </c>
      <c r="U5" s="41" t="s">
        <v>33</v>
      </c>
      <c r="V5" s="42">
        <v>0.1</v>
      </c>
      <c r="W5" s="43">
        <f>R6*0.1</f>
        <v>170.75</v>
      </c>
    </row>
    <row r="6" spans="1:23" ht="15">
      <c r="A6" s="15">
        <v>2</v>
      </c>
      <c r="B6" s="15">
        <v>27</v>
      </c>
      <c r="C6" s="17" t="s">
        <v>181</v>
      </c>
      <c r="D6" s="17" t="s">
        <v>182</v>
      </c>
      <c r="E6" s="17" t="s">
        <v>183</v>
      </c>
      <c r="F6" s="18">
        <v>16.827</v>
      </c>
      <c r="G6" s="16">
        <v>2</v>
      </c>
      <c r="H6" s="16" t="s">
        <v>116</v>
      </c>
      <c r="I6" s="19"/>
      <c r="J6" s="20" t="s">
        <v>13</v>
      </c>
      <c r="K6" s="24">
        <f>K5+0.5</f>
        <v>16.529</v>
      </c>
      <c r="L6" s="22" t="s">
        <v>14</v>
      </c>
      <c r="M6" s="23"/>
      <c r="N6" s="27" t="s">
        <v>34</v>
      </c>
      <c r="R6" s="44">
        <f>SUM(R4:R5)</f>
        <v>1707.5</v>
      </c>
      <c r="V6" s="45">
        <f>SUM(V2:V5)</f>
        <v>0.9999999999999999</v>
      </c>
      <c r="W6" s="46">
        <f>SUM(W2:W5)</f>
        <v>1707.5</v>
      </c>
    </row>
    <row r="7" spans="1:13" ht="15">
      <c r="A7" s="15">
        <v>3</v>
      </c>
      <c r="B7" s="15">
        <v>28</v>
      </c>
      <c r="C7" s="17" t="s">
        <v>196</v>
      </c>
      <c r="D7" s="17" t="s">
        <v>197</v>
      </c>
      <c r="E7" s="17" t="s">
        <v>198</v>
      </c>
      <c r="F7" s="18">
        <v>17.728</v>
      </c>
      <c r="G7" s="16">
        <v>3</v>
      </c>
      <c r="H7" s="16" t="s">
        <v>116</v>
      </c>
      <c r="I7" s="19"/>
      <c r="J7" s="20" t="s">
        <v>15</v>
      </c>
      <c r="K7" s="24">
        <f>K5+1</f>
        <v>17.029</v>
      </c>
      <c r="L7" s="22" t="s">
        <v>16</v>
      </c>
      <c r="M7" s="23"/>
    </row>
    <row r="8" spans="1:22" ht="15">
      <c r="A8" s="15">
        <v>4</v>
      </c>
      <c r="B8" s="15">
        <v>53</v>
      </c>
      <c r="C8" s="15" t="s">
        <v>287</v>
      </c>
      <c r="D8" s="15" t="s">
        <v>280</v>
      </c>
      <c r="E8" s="15" t="s">
        <v>288</v>
      </c>
      <c r="F8" s="18">
        <v>21.828</v>
      </c>
      <c r="G8" s="16">
        <v>4</v>
      </c>
      <c r="H8" s="16" t="s">
        <v>116</v>
      </c>
      <c r="I8" s="19"/>
      <c r="J8" s="20" t="s">
        <v>17</v>
      </c>
      <c r="K8" s="24">
        <f>K5+2</f>
        <v>18.029</v>
      </c>
      <c r="L8" s="22" t="s">
        <v>18</v>
      </c>
      <c r="M8" s="23"/>
      <c r="N8" s="47" t="s">
        <v>35</v>
      </c>
      <c r="O8" s="30"/>
      <c r="P8" s="30"/>
      <c r="Q8" s="30"/>
      <c r="R8" s="30"/>
      <c r="S8" s="30"/>
      <c r="T8" s="30"/>
      <c r="U8" s="30"/>
      <c r="V8" s="30"/>
    </row>
    <row r="9" spans="1:22" ht="15">
      <c r="A9" s="15">
        <v>5</v>
      </c>
      <c r="B9" s="15">
        <v>11</v>
      </c>
      <c r="C9" s="17" t="s">
        <v>203</v>
      </c>
      <c r="D9" s="17" t="s">
        <v>141</v>
      </c>
      <c r="E9" s="17" t="s">
        <v>204</v>
      </c>
      <c r="F9" s="18">
        <v>19.122</v>
      </c>
      <c r="G9" s="16"/>
      <c r="H9" s="16"/>
      <c r="I9" s="19"/>
      <c r="J9" s="26"/>
      <c r="K9" s="26"/>
      <c r="L9" s="4"/>
      <c r="M9" s="4"/>
      <c r="N9" s="48" t="s">
        <v>36</v>
      </c>
      <c r="O9" s="49" t="s">
        <v>37</v>
      </c>
      <c r="P9" s="49" t="s">
        <v>38</v>
      </c>
      <c r="Q9" s="49" t="s">
        <v>39</v>
      </c>
      <c r="R9" s="49" t="s">
        <v>40</v>
      </c>
      <c r="S9" s="49" t="s">
        <v>41</v>
      </c>
      <c r="T9" s="49" t="s">
        <v>42</v>
      </c>
      <c r="U9" s="49" t="s">
        <v>43</v>
      </c>
      <c r="V9" s="49" t="s">
        <v>44</v>
      </c>
    </row>
    <row r="10" spans="1:22" ht="15">
      <c r="A10" s="15">
        <v>6</v>
      </c>
      <c r="B10" s="15">
        <v>8</v>
      </c>
      <c r="C10" s="17" t="s">
        <v>143</v>
      </c>
      <c r="D10" s="17" t="s">
        <v>144</v>
      </c>
      <c r="E10" s="17" t="s">
        <v>145</v>
      </c>
      <c r="F10" s="18">
        <v>17.533</v>
      </c>
      <c r="G10" s="16"/>
      <c r="H10" s="16"/>
      <c r="I10" s="19"/>
      <c r="J10" s="26"/>
      <c r="K10" s="26"/>
      <c r="L10" s="4"/>
      <c r="M10" s="4"/>
      <c r="N10" s="47" t="s">
        <v>45</v>
      </c>
      <c r="O10" s="50">
        <f>W2</f>
        <v>683</v>
      </c>
      <c r="P10" s="51">
        <f>W2*0.6</f>
        <v>409.8</v>
      </c>
      <c r="Q10" s="50">
        <f>W2*0.5</f>
        <v>341.5</v>
      </c>
      <c r="R10" s="50">
        <f>W2*0.4</f>
        <v>273.2</v>
      </c>
      <c r="S10" s="50">
        <f>W2*0.3</f>
        <v>204.9</v>
      </c>
      <c r="T10" s="50">
        <f>W2*0.28</f>
        <v>191.24</v>
      </c>
      <c r="U10" s="50">
        <f>W2*0.27</f>
        <v>184.41000000000003</v>
      </c>
      <c r="V10" s="50">
        <f>W2*0.24</f>
        <v>163.92</v>
      </c>
    </row>
    <row r="11" spans="1:22" ht="15">
      <c r="A11" s="15">
        <v>7</v>
      </c>
      <c r="B11" s="15">
        <v>13</v>
      </c>
      <c r="C11" s="17" t="s">
        <v>143</v>
      </c>
      <c r="D11" s="17" t="s">
        <v>201</v>
      </c>
      <c r="E11" s="17" t="s">
        <v>202</v>
      </c>
      <c r="F11" s="18">
        <v>17.718</v>
      </c>
      <c r="G11" s="16"/>
      <c r="H11" s="16"/>
      <c r="I11" s="19"/>
      <c r="J11" s="26" t="s">
        <v>19</v>
      </c>
      <c r="K11" s="26"/>
      <c r="M11" s="4"/>
      <c r="N11" s="47" t="s">
        <v>46</v>
      </c>
      <c r="O11" s="50"/>
      <c r="P11" s="50">
        <f>W2*0.4</f>
        <v>273.2</v>
      </c>
      <c r="Q11" s="50">
        <f>W2*0.3</f>
        <v>204.9</v>
      </c>
      <c r="R11" s="50">
        <f>W2*0.3</f>
        <v>204.9</v>
      </c>
      <c r="S11" s="50">
        <f>W2*0.25</f>
        <v>170.75</v>
      </c>
      <c r="T11" s="50">
        <f>W2*0.22</f>
        <v>150.26</v>
      </c>
      <c r="U11" s="50">
        <f>W2*0.2</f>
        <v>136.6</v>
      </c>
      <c r="V11" s="50">
        <f>W2*0.18</f>
        <v>122.94</v>
      </c>
    </row>
    <row r="12" spans="1:22" ht="15">
      <c r="A12" s="15">
        <v>8</v>
      </c>
      <c r="B12" s="15">
        <v>15</v>
      </c>
      <c r="C12" s="17" t="s">
        <v>205</v>
      </c>
      <c r="D12" s="17" t="s">
        <v>206</v>
      </c>
      <c r="E12" s="17" t="s">
        <v>207</v>
      </c>
      <c r="F12" s="18">
        <v>17.12</v>
      </c>
      <c r="G12" s="16"/>
      <c r="H12" s="16"/>
      <c r="I12" s="19"/>
      <c r="J12" s="26" t="s">
        <v>20</v>
      </c>
      <c r="K12" s="26"/>
      <c r="M12" s="4"/>
      <c r="N12" s="47" t="s">
        <v>47</v>
      </c>
      <c r="O12" s="50"/>
      <c r="P12" s="50"/>
      <c r="Q12" s="50">
        <f>W2*0.2</f>
        <v>136.6</v>
      </c>
      <c r="R12" s="50">
        <f>W2*0.2</f>
        <v>136.6</v>
      </c>
      <c r="S12" s="50">
        <f>W2*0.2</f>
        <v>136.6</v>
      </c>
      <c r="T12" s="50">
        <f>W2*0.18</f>
        <v>122.94</v>
      </c>
      <c r="U12" s="50">
        <f>W2*0.16</f>
        <v>109.28</v>
      </c>
      <c r="V12" s="50">
        <f>W2*0.15</f>
        <v>102.45</v>
      </c>
    </row>
    <row r="13" spans="1:22" ht="15">
      <c r="A13" s="15">
        <v>9</v>
      </c>
      <c r="B13" s="15">
        <v>31</v>
      </c>
      <c r="C13" s="17" t="s">
        <v>167</v>
      </c>
      <c r="D13" s="17" t="s">
        <v>165</v>
      </c>
      <c r="E13" s="17" t="s">
        <v>168</v>
      </c>
      <c r="F13" s="18">
        <v>16.45</v>
      </c>
      <c r="G13" s="16"/>
      <c r="H13" s="16"/>
      <c r="I13" s="19"/>
      <c r="J13" s="26" t="s">
        <v>21</v>
      </c>
      <c r="K13" s="26"/>
      <c r="M13" s="4"/>
      <c r="N13" s="47" t="s">
        <v>48</v>
      </c>
      <c r="O13" s="50"/>
      <c r="P13" s="50"/>
      <c r="Q13" s="50"/>
      <c r="R13" s="50">
        <f>W2*0.1</f>
        <v>68.3</v>
      </c>
      <c r="S13" s="50">
        <f>W2*0.15</f>
        <v>102.45</v>
      </c>
      <c r="T13" s="50">
        <f>W2*0.14</f>
        <v>95.62</v>
      </c>
      <c r="U13" s="50">
        <f>W2*0.12</f>
        <v>81.96</v>
      </c>
      <c r="V13" s="50">
        <f>W2*0.12</f>
        <v>81.96</v>
      </c>
    </row>
    <row r="14" spans="1:22" ht="15">
      <c r="A14" s="15">
        <v>10</v>
      </c>
      <c r="B14" s="15">
        <v>10</v>
      </c>
      <c r="C14" s="158" t="s">
        <v>167</v>
      </c>
      <c r="D14" s="17" t="s">
        <v>165</v>
      </c>
      <c r="E14" s="17" t="s">
        <v>166</v>
      </c>
      <c r="F14" s="18">
        <v>18.013</v>
      </c>
      <c r="G14" s="16">
        <v>1</v>
      </c>
      <c r="H14" s="16" t="s">
        <v>117</v>
      </c>
      <c r="I14" s="19"/>
      <c r="J14" s="26" t="s">
        <v>22</v>
      </c>
      <c r="K14" s="26"/>
      <c r="M14" s="4"/>
      <c r="N14" s="47" t="s">
        <v>49</v>
      </c>
      <c r="O14" s="50"/>
      <c r="P14" s="50"/>
      <c r="Q14" s="50"/>
      <c r="R14" s="50"/>
      <c r="S14" s="50">
        <f>W2*0.1</f>
        <v>68.3</v>
      </c>
      <c r="T14" s="50">
        <f>W2*0.1</f>
        <v>68.3</v>
      </c>
      <c r="U14" s="50">
        <f>W2*0.1</f>
        <v>68.3</v>
      </c>
      <c r="V14" s="50">
        <f>W2*0.1</f>
        <v>68.3</v>
      </c>
    </row>
    <row r="15" spans="1:22" ht="15">
      <c r="A15" s="15">
        <v>11</v>
      </c>
      <c r="B15" s="15">
        <v>30</v>
      </c>
      <c r="C15" s="17" t="s">
        <v>296</v>
      </c>
      <c r="D15" s="17" t="s">
        <v>297</v>
      </c>
      <c r="E15" s="17" t="s">
        <v>272</v>
      </c>
      <c r="F15" s="18">
        <v>18.358</v>
      </c>
      <c r="G15" s="16">
        <v>2</v>
      </c>
      <c r="H15" s="16" t="s">
        <v>117</v>
      </c>
      <c r="I15" s="19"/>
      <c r="J15" s="26"/>
      <c r="K15" s="26"/>
      <c r="L15" s="4"/>
      <c r="M15" s="4"/>
      <c r="N15" s="47" t="s">
        <v>50</v>
      </c>
      <c r="O15" s="50"/>
      <c r="P15" s="50"/>
      <c r="Q15" s="50"/>
      <c r="R15" s="50"/>
      <c r="S15" s="50"/>
      <c r="T15" s="50">
        <f>W2*0.08</f>
        <v>54.64</v>
      </c>
      <c r="U15" s="50">
        <f>W2*0.08</f>
        <v>54.64</v>
      </c>
      <c r="V15" s="50">
        <f>W2*0.08</f>
        <v>54.64</v>
      </c>
    </row>
    <row r="16" spans="1:22" ht="15">
      <c r="A16" s="15">
        <v>12</v>
      </c>
      <c r="B16" s="15">
        <v>51</v>
      </c>
      <c r="C16" s="17" t="s">
        <v>301</v>
      </c>
      <c r="D16" s="17" t="s">
        <v>302</v>
      </c>
      <c r="E16" s="17" t="s">
        <v>303</v>
      </c>
      <c r="F16" s="18">
        <v>16.844</v>
      </c>
      <c r="G16" s="16">
        <v>3</v>
      </c>
      <c r="H16" s="16" t="s">
        <v>117</v>
      </c>
      <c r="I16" s="19"/>
      <c r="J16" s="26"/>
      <c r="K16" s="26"/>
      <c r="L16" s="4"/>
      <c r="M16" s="4"/>
      <c r="N16" s="47" t="s">
        <v>51</v>
      </c>
      <c r="O16" s="50"/>
      <c r="P16" s="50"/>
      <c r="Q16" s="50"/>
      <c r="R16" s="50"/>
      <c r="S16" s="50"/>
      <c r="T16" s="50"/>
      <c r="U16" s="50">
        <f>W2*0.07</f>
        <v>47.81</v>
      </c>
      <c r="V16" s="50">
        <f>W2*0.07</f>
        <v>47.81</v>
      </c>
    </row>
    <row r="17" spans="1:22" ht="15">
      <c r="A17" s="15">
        <v>13</v>
      </c>
      <c r="B17" s="15">
        <v>67</v>
      </c>
      <c r="C17" s="15" t="s">
        <v>334</v>
      </c>
      <c r="D17" s="15" t="s">
        <v>335</v>
      </c>
      <c r="E17" s="15" t="s">
        <v>336</v>
      </c>
      <c r="F17" s="18">
        <v>16.422</v>
      </c>
      <c r="G17" s="16">
        <v>4</v>
      </c>
      <c r="H17" s="16" t="s">
        <v>117</v>
      </c>
      <c r="I17" s="19"/>
      <c r="J17" s="26"/>
      <c r="K17" s="26"/>
      <c r="L17" s="4"/>
      <c r="M17" s="4"/>
      <c r="N17" s="52" t="s">
        <v>52</v>
      </c>
      <c r="O17" s="53"/>
      <c r="P17" s="53"/>
      <c r="Q17" s="53"/>
      <c r="R17" s="53"/>
      <c r="S17" s="53"/>
      <c r="T17" s="53"/>
      <c r="U17" s="53"/>
      <c r="V17" s="53">
        <f>W2*0.06</f>
        <v>40.98</v>
      </c>
    </row>
    <row r="18" spans="1:22" ht="15">
      <c r="A18" s="15">
        <v>14</v>
      </c>
      <c r="B18" s="15">
        <v>5</v>
      </c>
      <c r="C18" s="17" t="s">
        <v>140</v>
      </c>
      <c r="D18" s="17" t="s">
        <v>141</v>
      </c>
      <c r="E18" s="17" t="s">
        <v>142</v>
      </c>
      <c r="F18" s="18">
        <v>16.225</v>
      </c>
      <c r="G18" s="16"/>
      <c r="H18" s="16"/>
      <c r="I18" s="19"/>
      <c r="J18" s="26"/>
      <c r="K18" s="26"/>
      <c r="L18" s="4"/>
      <c r="M18" s="4"/>
      <c r="N18" s="54" t="s">
        <v>53</v>
      </c>
      <c r="O18" s="50">
        <f aca="true" t="shared" si="0" ref="O18:V18">SUM(O10:O17)</f>
        <v>683</v>
      </c>
      <c r="P18" s="50">
        <f t="shared" si="0"/>
        <v>683</v>
      </c>
      <c r="Q18" s="50">
        <f t="shared" si="0"/>
        <v>683</v>
      </c>
      <c r="R18" s="50">
        <f t="shared" si="0"/>
        <v>683</v>
      </c>
      <c r="S18" s="50">
        <f t="shared" si="0"/>
        <v>683</v>
      </c>
      <c r="T18" s="50">
        <f t="shared" si="0"/>
        <v>682.9999999999999</v>
      </c>
      <c r="U18" s="50">
        <f t="shared" si="0"/>
        <v>683</v>
      </c>
      <c r="V18" s="50">
        <f t="shared" si="0"/>
        <v>683</v>
      </c>
    </row>
    <row r="19" spans="1:22" ht="15">
      <c r="A19" s="15">
        <v>15</v>
      </c>
      <c r="B19" s="15">
        <v>46</v>
      </c>
      <c r="C19" s="17" t="s">
        <v>318</v>
      </c>
      <c r="D19" s="17" t="s">
        <v>319</v>
      </c>
      <c r="E19" s="17" t="s">
        <v>320</v>
      </c>
      <c r="F19" s="18">
        <v>17.766</v>
      </c>
      <c r="G19" s="16"/>
      <c r="H19" s="16"/>
      <c r="I19" s="19"/>
      <c r="J19" s="26"/>
      <c r="K19" s="26"/>
      <c r="L19" s="4"/>
      <c r="M19" s="4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5">
      <c r="A20" s="15">
        <v>16</v>
      </c>
      <c r="B20" s="15">
        <v>41</v>
      </c>
      <c r="C20" s="17" t="s">
        <v>357</v>
      </c>
      <c r="D20" s="17" t="s">
        <v>299</v>
      </c>
      <c r="E20" s="17" t="s">
        <v>300</v>
      </c>
      <c r="F20" s="18">
        <v>18.504</v>
      </c>
      <c r="G20" s="16"/>
      <c r="H20" s="16"/>
      <c r="I20" s="19"/>
      <c r="J20" s="26"/>
      <c r="K20" s="26"/>
      <c r="L20" s="4"/>
      <c r="M20" s="4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">
      <c r="A21" s="15">
        <v>17</v>
      </c>
      <c r="B21" s="15">
        <v>34</v>
      </c>
      <c r="C21" s="17" t="s">
        <v>246</v>
      </c>
      <c r="D21" s="17" t="s">
        <v>239</v>
      </c>
      <c r="E21" s="17" t="s">
        <v>247</v>
      </c>
      <c r="F21" s="18">
        <v>17.178</v>
      </c>
      <c r="G21" s="16"/>
      <c r="H21" s="16"/>
      <c r="I21" s="19"/>
      <c r="J21" s="26"/>
      <c r="K21" s="26"/>
      <c r="L21" s="4"/>
      <c r="M21" s="4"/>
      <c r="N21" s="55" t="s">
        <v>54</v>
      </c>
      <c r="O21" s="34"/>
      <c r="P21" s="34"/>
      <c r="Q21" s="34"/>
      <c r="R21" s="34"/>
      <c r="S21" s="34"/>
      <c r="T21" s="34"/>
      <c r="U21" s="34"/>
      <c r="V21" s="34"/>
    </row>
    <row r="22" spans="1:22" ht="15">
      <c r="A22" s="15">
        <v>18</v>
      </c>
      <c r="B22" s="15">
        <v>25</v>
      </c>
      <c r="C22" s="17" t="s">
        <v>218</v>
      </c>
      <c r="D22" s="17" t="s">
        <v>219</v>
      </c>
      <c r="E22" s="17" t="s">
        <v>220</v>
      </c>
      <c r="F22" s="18">
        <v>16.682</v>
      </c>
      <c r="G22" s="16"/>
      <c r="H22" s="16"/>
      <c r="I22" s="19"/>
      <c r="J22" s="26"/>
      <c r="K22" s="26"/>
      <c r="L22" s="4"/>
      <c r="M22" s="4"/>
      <c r="N22" s="56" t="s">
        <v>36</v>
      </c>
      <c r="O22" s="57" t="s">
        <v>37</v>
      </c>
      <c r="P22" s="57" t="s">
        <v>38</v>
      </c>
      <c r="Q22" s="57" t="s">
        <v>39</v>
      </c>
      <c r="R22" s="57" t="s">
        <v>40</v>
      </c>
      <c r="S22" s="57" t="s">
        <v>41</v>
      </c>
      <c r="T22" s="57" t="s">
        <v>42</v>
      </c>
      <c r="U22" s="57" t="s">
        <v>43</v>
      </c>
      <c r="V22" s="57" t="s">
        <v>44</v>
      </c>
    </row>
    <row r="23" spans="1:22" ht="15">
      <c r="A23" s="15">
        <v>19</v>
      </c>
      <c r="B23" s="15">
        <v>57</v>
      </c>
      <c r="C23" s="15" t="s">
        <v>305</v>
      </c>
      <c r="D23" s="15" t="s">
        <v>293</v>
      </c>
      <c r="E23" s="15" t="s">
        <v>306</v>
      </c>
      <c r="F23" s="18">
        <v>16.572</v>
      </c>
      <c r="G23" s="16"/>
      <c r="H23" s="16"/>
      <c r="I23" s="19"/>
      <c r="J23" s="26"/>
      <c r="K23" s="26"/>
      <c r="L23" s="4"/>
      <c r="M23" s="4"/>
      <c r="N23" s="58" t="s">
        <v>45</v>
      </c>
      <c r="O23" s="59">
        <f>W3</f>
        <v>512.25</v>
      </c>
      <c r="P23" s="60">
        <f>W3*0.6</f>
        <v>307.34999999999997</v>
      </c>
      <c r="Q23" s="59">
        <f>W3*0.5</f>
        <v>256.125</v>
      </c>
      <c r="R23" s="59">
        <f>W3*0.4</f>
        <v>204.9</v>
      </c>
      <c r="S23" s="59">
        <f>W3*0.3</f>
        <v>153.67499999999998</v>
      </c>
      <c r="T23" s="59">
        <f>W3*0.28</f>
        <v>143.43</v>
      </c>
      <c r="U23" s="59">
        <f>W3*0.27</f>
        <v>138.3075</v>
      </c>
      <c r="V23" s="59">
        <f>W3*0.24</f>
        <v>122.94</v>
      </c>
    </row>
    <row r="24" spans="1:22" ht="15">
      <c r="A24" s="15">
        <v>20</v>
      </c>
      <c r="B24" s="15">
        <v>26</v>
      </c>
      <c r="C24" s="17" t="s">
        <v>251</v>
      </c>
      <c r="D24" s="17" t="s">
        <v>252</v>
      </c>
      <c r="E24" s="17" t="s">
        <v>253</v>
      </c>
      <c r="F24" s="18">
        <v>17.595</v>
      </c>
      <c r="G24" s="16"/>
      <c r="H24" s="16"/>
      <c r="I24" s="19"/>
      <c r="J24" s="26"/>
      <c r="K24" s="26"/>
      <c r="L24" s="4"/>
      <c r="M24" s="4"/>
      <c r="N24" s="58" t="s">
        <v>46</v>
      </c>
      <c r="O24" s="59"/>
      <c r="P24" s="59">
        <f>W3*0.4</f>
        <v>204.9</v>
      </c>
      <c r="Q24" s="59">
        <f>W3*0.3</f>
        <v>153.67499999999998</v>
      </c>
      <c r="R24" s="59">
        <f>W3*0.3</f>
        <v>153.67499999999998</v>
      </c>
      <c r="S24" s="59">
        <f>W3*0.25</f>
        <v>128.0625</v>
      </c>
      <c r="T24" s="59">
        <f>W3*0.22</f>
        <v>112.69500000000001</v>
      </c>
      <c r="U24" s="59">
        <f>W3*0.2</f>
        <v>102.45</v>
      </c>
      <c r="V24" s="59">
        <f>W3*0.18</f>
        <v>92.205</v>
      </c>
    </row>
    <row r="25" spans="1:22" ht="15">
      <c r="A25" s="15">
        <v>21</v>
      </c>
      <c r="B25" s="15">
        <v>20</v>
      </c>
      <c r="C25" s="17" t="s">
        <v>210</v>
      </c>
      <c r="D25" s="17" t="s">
        <v>208</v>
      </c>
      <c r="E25" s="17" t="s">
        <v>211</v>
      </c>
      <c r="F25" s="18">
        <v>16.987</v>
      </c>
      <c r="G25" s="16"/>
      <c r="H25" s="16"/>
      <c r="I25" s="19"/>
      <c r="J25" s="26"/>
      <c r="K25" s="26"/>
      <c r="L25" s="4"/>
      <c r="M25" s="4"/>
      <c r="N25" s="58" t="s">
        <v>47</v>
      </c>
      <c r="O25" s="59"/>
      <c r="P25" s="59"/>
      <c r="Q25" s="59">
        <f>W3*0.2</f>
        <v>102.45</v>
      </c>
      <c r="R25" s="59">
        <f>W3*0.2</f>
        <v>102.45</v>
      </c>
      <c r="S25" s="59">
        <f>W3*0.2</f>
        <v>102.45</v>
      </c>
      <c r="T25" s="59">
        <f>W3*0.18</f>
        <v>92.205</v>
      </c>
      <c r="U25" s="59">
        <f>W3*0.16</f>
        <v>81.96000000000001</v>
      </c>
      <c r="V25" s="59">
        <f>W3*0.15</f>
        <v>76.83749999999999</v>
      </c>
    </row>
    <row r="26" spans="1:22" ht="15">
      <c r="A26" s="15">
        <v>22</v>
      </c>
      <c r="B26" s="15">
        <v>64</v>
      </c>
      <c r="C26" s="15" t="s">
        <v>234</v>
      </c>
      <c r="D26" s="15" t="s">
        <v>293</v>
      </c>
      <c r="E26" s="15" t="s">
        <v>295</v>
      </c>
      <c r="F26" s="18">
        <v>16.266</v>
      </c>
      <c r="G26" s="16"/>
      <c r="H26" s="16"/>
      <c r="I26" s="19"/>
      <c r="J26" s="26"/>
      <c r="K26" s="26"/>
      <c r="L26" s="4"/>
      <c r="M26" s="4"/>
      <c r="N26" s="58" t="s">
        <v>48</v>
      </c>
      <c r="O26" s="59"/>
      <c r="P26" s="59"/>
      <c r="Q26" s="59"/>
      <c r="R26" s="59">
        <f>W3*0.1</f>
        <v>51.225</v>
      </c>
      <c r="S26" s="59">
        <f>W3*0.15</f>
        <v>76.83749999999999</v>
      </c>
      <c r="T26" s="59">
        <f>W3*0.14</f>
        <v>71.715</v>
      </c>
      <c r="U26" s="59">
        <f>W3*0.12</f>
        <v>61.47</v>
      </c>
      <c r="V26" s="59">
        <f>W3*0.12</f>
        <v>61.47</v>
      </c>
    </row>
    <row r="27" spans="1:22" ht="15">
      <c r="A27" s="15">
        <v>23</v>
      </c>
      <c r="B27" s="15">
        <v>32</v>
      </c>
      <c r="C27" s="17" t="s">
        <v>234</v>
      </c>
      <c r="D27" s="17" t="s">
        <v>293</v>
      </c>
      <c r="E27" s="17" t="s">
        <v>304</v>
      </c>
      <c r="F27" s="18">
        <v>17.175</v>
      </c>
      <c r="G27" s="16"/>
      <c r="H27" s="16"/>
      <c r="I27" s="19"/>
      <c r="J27" s="26"/>
      <c r="K27" s="26"/>
      <c r="L27" s="4"/>
      <c r="M27" s="4"/>
      <c r="N27" s="58" t="s">
        <v>49</v>
      </c>
      <c r="O27" s="59"/>
      <c r="P27" s="59"/>
      <c r="Q27" s="59"/>
      <c r="R27" s="59"/>
      <c r="S27" s="59">
        <f>W3*0.1</f>
        <v>51.225</v>
      </c>
      <c r="T27" s="59">
        <f>W3*0.1</f>
        <v>51.225</v>
      </c>
      <c r="U27" s="59">
        <f>W3*0.1</f>
        <v>51.225</v>
      </c>
      <c r="V27" s="59">
        <f>W3*0.1</f>
        <v>51.225</v>
      </c>
    </row>
    <row r="28" spans="1:22" ht="15">
      <c r="A28" s="15">
        <v>24</v>
      </c>
      <c r="B28" s="15">
        <v>35</v>
      </c>
      <c r="C28" s="17" t="s">
        <v>234</v>
      </c>
      <c r="D28" s="17" t="s">
        <v>200</v>
      </c>
      <c r="E28" s="17" t="s">
        <v>235</v>
      </c>
      <c r="F28" s="18">
        <v>18.586</v>
      </c>
      <c r="G28" s="16">
        <v>1</v>
      </c>
      <c r="H28" s="16" t="s">
        <v>118</v>
      </c>
      <c r="I28" s="19"/>
      <c r="J28" s="26"/>
      <c r="K28" s="26"/>
      <c r="L28" s="4"/>
      <c r="M28" s="4"/>
      <c r="N28" s="58" t="s">
        <v>50</v>
      </c>
      <c r="O28" s="59"/>
      <c r="P28" s="59"/>
      <c r="Q28" s="59"/>
      <c r="R28" s="59"/>
      <c r="S28" s="59"/>
      <c r="T28" s="59">
        <f>W3*0.08</f>
        <v>40.980000000000004</v>
      </c>
      <c r="U28" s="59">
        <f>W3*0.08</f>
        <v>40.980000000000004</v>
      </c>
      <c r="V28" s="59">
        <f>W3*0.08</f>
        <v>40.980000000000004</v>
      </c>
    </row>
    <row r="29" spans="1:22" ht="15">
      <c r="A29" s="15">
        <v>25</v>
      </c>
      <c r="B29" s="15">
        <v>50</v>
      </c>
      <c r="C29" s="17" t="s">
        <v>234</v>
      </c>
      <c r="D29" s="17" t="s">
        <v>285</v>
      </c>
      <c r="E29" s="17" t="s">
        <v>286</v>
      </c>
      <c r="F29" s="18">
        <v>19.714</v>
      </c>
      <c r="G29" s="16">
        <v>2</v>
      </c>
      <c r="H29" s="16" t="s">
        <v>118</v>
      </c>
      <c r="I29" s="19"/>
      <c r="J29" s="26"/>
      <c r="K29" s="26"/>
      <c r="L29" s="4"/>
      <c r="M29" s="4"/>
      <c r="N29" s="58" t="s">
        <v>51</v>
      </c>
      <c r="O29" s="59"/>
      <c r="P29" s="59"/>
      <c r="Q29" s="59"/>
      <c r="R29" s="59"/>
      <c r="S29" s="59"/>
      <c r="T29" s="59"/>
      <c r="U29" s="59">
        <f>W3*0.07</f>
        <v>35.8575</v>
      </c>
      <c r="V29" s="59">
        <f>W3*0.07</f>
        <v>35.8575</v>
      </c>
    </row>
    <row r="30" spans="1:22" ht="15">
      <c r="A30" s="15">
        <v>26</v>
      </c>
      <c r="B30" s="15">
        <v>14</v>
      </c>
      <c r="C30" s="17" t="s">
        <v>234</v>
      </c>
      <c r="D30" s="17" t="s">
        <v>293</v>
      </c>
      <c r="E30" s="17" t="s">
        <v>294</v>
      </c>
      <c r="F30" s="18">
        <v>921.43</v>
      </c>
      <c r="G30" s="16">
        <v>3</v>
      </c>
      <c r="H30" s="16" t="s">
        <v>118</v>
      </c>
      <c r="I30" s="19"/>
      <c r="J30" s="26"/>
      <c r="K30" s="26"/>
      <c r="L30" s="4"/>
      <c r="M30" s="4"/>
      <c r="N30" s="61" t="s">
        <v>52</v>
      </c>
      <c r="O30" s="62"/>
      <c r="P30" s="62"/>
      <c r="Q30" s="62"/>
      <c r="R30" s="62"/>
      <c r="S30" s="62"/>
      <c r="T30" s="62"/>
      <c r="U30" s="62"/>
      <c r="V30" s="62">
        <f>W3*0.06</f>
        <v>30.735</v>
      </c>
    </row>
    <row r="31" spans="1:22" ht="15">
      <c r="A31" s="15">
        <v>27</v>
      </c>
      <c r="B31" s="15">
        <v>29</v>
      </c>
      <c r="C31" s="17" t="s">
        <v>232</v>
      </c>
      <c r="D31" s="17" t="s">
        <v>231</v>
      </c>
      <c r="E31" s="17" t="s">
        <v>233</v>
      </c>
      <c r="F31" s="18">
        <v>17.923</v>
      </c>
      <c r="G31" s="16">
        <v>4</v>
      </c>
      <c r="H31" s="16" t="s">
        <v>118</v>
      </c>
      <c r="I31" s="19"/>
      <c r="J31" s="26"/>
      <c r="K31" s="26"/>
      <c r="L31" s="4"/>
      <c r="M31" s="4"/>
      <c r="N31" s="55" t="s">
        <v>53</v>
      </c>
      <c r="O31" s="59">
        <f aca="true" t="shared" si="1" ref="O31:V31">SUM(O23:O30)</f>
        <v>512.25</v>
      </c>
      <c r="P31" s="59">
        <f t="shared" si="1"/>
        <v>512.25</v>
      </c>
      <c r="Q31" s="59">
        <f t="shared" si="1"/>
        <v>512.25</v>
      </c>
      <c r="R31" s="59">
        <f t="shared" si="1"/>
        <v>512.25</v>
      </c>
      <c r="S31" s="59">
        <f t="shared" si="1"/>
        <v>512.2499999999999</v>
      </c>
      <c r="T31" s="59">
        <f t="shared" si="1"/>
        <v>512.25</v>
      </c>
      <c r="U31" s="59">
        <f t="shared" si="1"/>
        <v>512.25</v>
      </c>
      <c r="V31" s="59">
        <f t="shared" si="1"/>
        <v>512.25</v>
      </c>
    </row>
    <row r="32" spans="1:22" ht="15">
      <c r="A32" s="15">
        <v>28</v>
      </c>
      <c r="B32" s="15">
        <v>63</v>
      </c>
      <c r="C32" s="15" t="s">
        <v>321</v>
      </c>
      <c r="D32" s="15" t="s">
        <v>132</v>
      </c>
      <c r="E32" s="15" t="s">
        <v>133</v>
      </c>
      <c r="F32" s="18">
        <v>16.673</v>
      </c>
      <c r="G32" s="16"/>
      <c r="H32" s="16"/>
      <c r="I32" s="19"/>
      <c r="J32" s="26"/>
      <c r="K32" s="26"/>
      <c r="L32" s="4"/>
      <c r="M32" s="4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5">
      <c r="A33" s="15">
        <v>29</v>
      </c>
      <c r="B33" s="15">
        <v>58</v>
      </c>
      <c r="C33" s="15" t="s">
        <v>307</v>
      </c>
      <c r="D33" s="15" t="s">
        <v>308</v>
      </c>
      <c r="E33" s="15" t="s">
        <v>309</v>
      </c>
      <c r="F33" s="18">
        <v>917.936</v>
      </c>
      <c r="G33" s="16"/>
      <c r="H33" s="16"/>
      <c r="I33" s="19"/>
      <c r="J33" s="26"/>
      <c r="K33" s="26"/>
      <c r="L33" s="4"/>
      <c r="M33" s="4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5">
      <c r="A34" s="15">
        <v>30</v>
      </c>
      <c r="B34" s="15">
        <v>59</v>
      </c>
      <c r="C34" s="15" t="s">
        <v>310</v>
      </c>
      <c r="D34" s="15" t="s">
        <v>311</v>
      </c>
      <c r="E34" s="15" t="s">
        <v>312</v>
      </c>
      <c r="F34" s="18">
        <v>16.71</v>
      </c>
      <c r="G34" s="16"/>
      <c r="H34" s="16"/>
      <c r="I34" s="19"/>
      <c r="J34" s="26"/>
      <c r="K34" s="26"/>
      <c r="L34" s="4"/>
      <c r="M34" s="4"/>
      <c r="N34" s="63" t="s">
        <v>55</v>
      </c>
      <c r="O34" s="38"/>
      <c r="P34" s="38"/>
      <c r="Q34" s="38"/>
      <c r="R34" s="38"/>
      <c r="S34" s="38"/>
      <c r="T34" s="38"/>
      <c r="U34" s="38"/>
      <c r="V34" s="38"/>
    </row>
    <row r="35" spans="1:22" ht="15">
      <c r="A35" s="15">
        <v>31</v>
      </c>
      <c r="B35" s="15">
        <v>45</v>
      </c>
      <c r="C35" s="17" t="s">
        <v>266</v>
      </c>
      <c r="D35" s="17" t="s">
        <v>267</v>
      </c>
      <c r="E35" s="17" t="s">
        <v>269</v>
      </c>
      <c r="F35" s="18">
        <v>16.657</v>
      </c>
      <c r="G35" s="16"/>
      <c r="H35" s="16"/>
      <c r="I35" s="19"/>
      <c r="J35" s="26"/>
      <c r="K35" s="26"/>
      <c r="L35" s="4"/>
      <c r="M35" s="4"/>
      <c r="N35" s="64" t="s">
        <v>36</v>
      </c>
      <c r="O35" s="65" t="s">
        <v>37</v>
      </c>
      <c r="P35" s="65" t="s">
        <v>38</v>
      </c>
      <c r="Q35" s="65" t="s">
        <v>39</v>
      </c>
      <c r="R35" s="65" t="s">
        <v>40</v>
      </c>
      <c r="S35" s="65" t="s">
        <v>41</v>
      </c>
      <c r="T35" s="65" t="s">
        <v>42</v>
      </c>
      <c r="U35" s="65" t="s">
        <v>43</v>
      </c>
      <c r="V35" s="65" t="s">
        <v>44</v>
      </c>
    </row>
    <row r="36" spans="1:22" ht="15">
      <c r="A36" s="15">
        <v>32</v>
      </c>
      <c r="B36" s="15">
        <v>6</v>
      </c>
      <c r="C36" s="17" t="s">
        <v>266</v>
      </c>
      <c r="D36" s="17" t="s">
        <v>267</v>
      </c>
      <c r="E36" s="17" t="s">
        <v>268</v>
      </c>
      <c r="F36" s="18">
        <v>19.193</v>
      </c>
      <c r="G36" s="16"/>
      <c r="H36" s="16"/>
      <c r="I36" s="19"/>
      <c r="J36" s="26"/>
      <c r="K36" s="26"/>
      <c r="L36" s="4"/>
      <c r="M36" s="4"/>
      <c r="N36" s="66" t="s">
        <v>45</v>
      </c>
      <c r="O36" s="67">
        <f>W4</f>
        <v>341.5</v>
      </c>
      <c r="P36" s="68">
        <f>W4*0.6</f>
        <v>204.9</v>
      </c>
      <c r="Q36" s="67">
        <f>W4*0.5</f>
        <v>170.75</v>
      </c>
      <c r="R36" s="67">
        <f>W4*0.4</f>
        <v>136.6</v>
      </c>
      <c r="S36" s="67">
        <f>W4*0.3</f>
        <v>102.45</v>
      </c>
      <c r="T36" s="67">
        <f>W4*0.28</f>
        <v>95.62</v>
      </c>
      <c r="U36" s="67">
        <f>W4*0.27</f>
        <v>92.20500000000001</v>
      </c>
      <c r="V36" s="67">
        <f>W4*0.24</f>
        <v>81.96</v>
      </c>
    </row>
    <row r="37" spans="1:22" ht="15">
      <c r="A37" s="15">
        <v>33</v>
      </c>
      <c r="B37" s="15">
        <v>24</v>
      </c>
      <c r="C37" s="17" t="s">
        <v>259</v>
      </c>
      <c r="D37" s="17" t="s">
        <v>260</v>
      </c>
      <c r="E37" s="17" t="s">
        <v>261</v>
      </c>
      <c r="F37" s="18">
        <v>17.963</v>
      </c>
      <c r="G37" s="16"/>
      <c r="H37" s="16"/>
      <c r="I37" s="19"/>
      <c r="J37" s="26"/>
      <c r="K37" s="26"/>
      <c r="L37" s="4"/>
      <c r="M37" s="4"/>
      <c r="N37" s="66" t="s">
        <v>46</v>
      </c>
      <c r="O37" s="67"/>
      <c r="P37" s="67">
        <f>W4*0.4</f>
        <v>136.6</v>
      </c>
      <c r="Q37" s="67">
        <f>W4*0.3</f>
        <v>102.45</v>
      </c>
      <c r="R37" s="67">
        <f>W4*0.3</f>
        <v>102.45</v>
      </c>
      <c r="S37" s="67">
        <f>W4*0.25</f>
        <v>85.375</v>
      </c>
      <c r="T37" s="67">
        <f>W4*0.22</f>
        <v>75.13</v>
      </c>
      <c r="U37" s="67">
        <f>W4*0.2</f>
        <v>68.3</v>
      </c>
      <c r="V37" s="67">
        <f>W4*0.18</f>
        <v>61.47</v>
      </c>
    </row>
    <row r="38" spans="1:22" ht="15">
      <c r="A38" s="15">
        <v>34</v>
      </c>
      <c r="B38" s="15">
        <v>36</v>
      </c>
      <c r="C38" s="17" t="s">
        <v>221</v>
      </c>
      <c r="D38" s="17" t="s">
        <v>222</v>
      </c>
      <c r="E38" s="17" t="s">
        <v>223</v>
      </c>
      <c r="F38" s="18">
        <v>16.748</v>
      </c>
      <c r="G38" s="16"/>
      <c r="H38" s="16"/>
      <c r="I38" s="19"/>
      <c r="J38" s="26"/>
      <c r="K38" s="26"/>
      <c r="L38" s="4"/>
      <c r="M38" s="4"/>
      <c r="N38" s="66" t="s">
        <v>47</v>
      </c>
      <c r="O38" s="67"/>
      <c r="P38" s="67"/>
      <c r="Q38" s="67">
        <f>W4*0.2</f>
        <v>68.3</v>
      </c>
      <c r="R38" s="67">
        <f>W4*0.2</f>
        <v>68.3</v>
      </c>
      <c r="S38" s="67">
        <f>W4*0.2</f>
        <v>68.3</v>
      </c>
      <c r="T38" s="67">
        <f>W4*0.18</f>
        <v>61.47</v>
      </c>
      <c r="U38" s="67">
        <f>W4*0.16</f>
        <v>54.64</v>
      </c>
      <c r="V38" s="67">
        <f>W4*0.15</f>
        <v>51.225</v>
      </c>
    </row>
    <row r="39" spans="1:22" ht="15">
      <c r="A39" s="15">
        <v>35</v>
      </c>
      <c r="B39" s="15">
        <v>52</v>
      </c>
      <c r="C39" s="17" t="s">
        <v>221</v>
      </c>
      <c r="D39" s="17" t="s">
        <v>222</v>
      </c>
      <c r="E39" s="15" t="s">
        <v>225</v>
      </c>
      <c r="F39" s="18">
        <v>17.097</v>
      </c>
      <c r="G39" s="16"/>
      <c r="H39" s="16"/>
      <c r="I39" s="19"/>
      <c r="J39" s="26"/>
      <c r="K39" s="26"/>
      <c r="L39" s="4"/>
      <c r="M39" s="4"/>
      <c r="N39" s="66" t="s">
        <v>48</v>
      </c>
      <c r="O39" s="67"/>
      <c r="P39" s="67"/>
      <c r="Q39" s="67"/>
      <c r="R39" s="67">
        <f>W4*0.1</f>
        <v>34.15</v>
      </c>
      <c r="S39" s="67">
        <f>W4*0.15</f>
        <v>51.225</v>
      </c>
      <c r="T39" s="67">
        <f>W4*0.14</f>
        <v>47.81</v>
      </c>
      <c r="U39" s="67">
        <f>W4*0.12</f>
        <v>40.98</v>
      </c>
      <c r="V39" s="67">
        <f>W4*0.12</f>
        <v>40.98</v>
      </c>
    </row>
    <row r="40" spans="1:22" ht="15">
      <c r="A40" s="15">
        <v>36</v>
      </c>
      <c r="B40" s="15">
        <v>12</v>
      </c>
      <c r="C40" s="17" t="s">
        <v>221</v>
      </c>
      <c r="D40" s="17" t="s">
        <v>222</v>
      </c>
      <c r="E40" s="17" t="s">
        <v>224</v>
      </c>
      <c r="F40" s="18">
        <v>17.368</v>
      </c>
      <c r="G40" s="16"/>
      <c r="H40" s="16"/>
      <c r="I40" s="19"/>
      <c r="J40" s="26"/>
      <c r="K40" s="26"/>
      <c r="L40" s="4"/>
      <c r="M40" s="4"/>
      <c r="N40" s="66" t="s">
        <v>49</v>
      </c>
      <c r="O40" s="67"/>
      <c r="P40" s="67"/>
      <c r="Q40" s="67"/>
      <c r="R40" s="67"/>
      <c r="S40" s="67">
        <f>W4*0.1</f>
        <v>34.15</v>
      </c>
      <c r="T40" s="67">
        <f>W4*0.1</f>
        <v>34.15</v>
      </c>
      <c r="U40" s="67">
        <f>W4*0.1</f>
        <v>34.15</v>
      </c>
      <c r="V40" s="67">
        <f>W4*0.1</f>
        <v>34.15</v>
      </c>
    </row>
    <row r="41" spans="1:22" ht="15">
      <c r="A41" s="15">
        <v>37</v>
      </c>
      <c r="B41" s="15">
        <v>44</v>
      </c>
      <c r="C41" s="17" t="s">
        <v>187</v>
      </c>
      <c r="D41" s="17" t="s">
        <v>188</v>
      </c>
      <c r="E41" s="17" t="s">
        <v>189</v>
      </c>
      <c r="F41" s="18">
        <v>18.05</v>
      </c>
      <c r="G41" s="16"/>
      <c r="H41" s="16"/>
      <c r="I41" s="19"/>
      <c r="J41" s="26"/>
      <c r="K41" s="26"/>
      <c r="L41" s="4"/>
      <c r="M41" s="4"/>
      <c r="N41" s="66" t="s">
        <v>50</v>
      </c>
      <c r="O41" s="67"/>
      <c r="P41" s="67"/>
      <c r="Q41" s="67"/>
      <c r="R41" s="67"/>
      <c r="S41" s="67"/>
      <c r="T41" s="67">
        <f>W4*0.08</f>
        <v>27.32</v>
      </c>
      <c r="U41" s="67">
        <f>W4*0.08</f>
        <v>27.32</v>
      </c>
      <c r="V41" s="67">
        <f>W4*0.08</f>
        <v>27.32</v>
      </c>
    </row>
    <row r="42" spans="1:22" ht="15">
      <c r="A42" s="15">
        <v>38</v>
      </c>
      <c r="B42" s="15">
        <v>42</v>
      </c>
      <c r="C42" s="17" t="s">
        <v>176</v>
      </c>
      <c r="D42" s="17" t="s">
        <v>174</v>
      </c>
      <c r="E42" s="17" t="s">
        <v>177</v>
      </c>
      <c r="F42" s="18">
        <v>17.859</v>
      </c>
      <c r="G42" s="16"/>
      <c r="H42" s="16"/>
      <c r="I42" s="19"/>
      <c r="J42" s="26"/>
      <c r="K42" s="26"/>
      <c r="L42" s="4"/>
      <c r="M42" s="4"/>
      <c r="N42" s="66" t="s">
        <v>51</v>
      </c>
      <c r="O42" s="67"/>
      <c r="P42" s="67"/>
      <c r="Q42" s="67"/>
      <c r="R42" s="67"/>
      <c r="S42" s="67"/>
      <c r="T42" s="67"/>
      <c r="U42" s="67">
        <f>W4*0.07</f>
        <v>23.905</v>
      </c>
      <c r="V42" s="67">
        <f>W4*0.07</f>
        <v>23.905</v>
      </c>
    </row>
    <row r="43" spans="1:22" ht="15">
      <c r="A43" s="15">
        <v>39</v>
      </c>
      <c r="B43" s="15">
        <v>23</v>
      </c>
      <c r="C43" s="17" t="s">
        <v>173</v>
      </c>
      <c r="D43" s="17" t="s">
        <v>174</v>
      </c>
      <c r="E43" s="17" t="s">
        <v>175</v>
      </c>
      <c r="F43" s="18">
        <v>918.154</v>
      </c>
      <c r="G43" s="16"/>
      <c r="H43" s="16"/>
      <c r="I43" s="19"/>
      <c r="J43" s="26"/>
      <c r="K43" s="26"/>
      <c r="L43" s="4"/>
      <c r="M43" s="4"/>
      <c r="N43" s="69" t="s">
        <v>52</v>
      </c>
      <c r="O43" s="70"/>
      <c r="P43" s="70"/>
      <c r="Q43" s="70"/>
      <c r="R43" s="70"/>
      <c r="S43" s="70"/>
      <c r="T43" s="70"/>
      <c r="U43" s="70"/>
      <c r="V43" s="70">
        <f>W4*0.06</f>
        <v>20.49</v>
      </c>
    </row>
    <row r="44" spans="1:22" ht="15">
      <c r="A44" s="15">
        <v>40</v>
      </c>
      <c r="B44" s="15">
        <v>55</v>
      </c>
      <c r="C44" s="15" t="s">
        <v>325</v>
      </c>
      <c r="D44" s="15" t="s">
        <v>326</v>
      </c>
      <c r="E44" s="15" t="s">
        <v>340</v>
      </c>
      <c r="F44" s="18">
        <v>22.448</v>
      </c>
      <c r="G44" s="16"/>
      <c r="H44" s="16"/>
      <c r="I44" s="19"/>
      <c r="J44" s="26"/>
      <c r="K44" s="26"/>
      <c r="L44" s="4"/>
      <c r="M44" s="4"/>
      <c r="N44" s="63" t="s">
        <v>53</v>
      </c>
      <c r="O44" s="67">
        <f aca="true" t="shared" si="2" ref="O44:V44">SUM(O36:O43)</f>
        <v>341.5</v>
      </c>
      <c r="P44" s="67">
        <f t="shared" si="2"/>
        <v>341.5</v>
      </c>
      <c r="Q44" s="67">
        <f t="shared" si="2"/>
        <v>341.5</v>
      </c>
      <c r="R44" s="67">
        <f t="shared" si="2"/>
        <v>341.5</v>
      </c>
      <c r="S44" s="67">
        <f t="shared" si="2"/>
        <v>341.5</v>
      </c>
      <c r="T44" s="67">
        <f t="shared" si="2"/>
        <v>341.49999999999994</v>
      </c>
      <c r="U44" s="67">
        <f t="shared" si="2"/>
        <v>341.5</v>
      </c>
      <c r="V44" s="67">
        <f t="shared" si="2"/>
        <v>341.5</v>
      </c>
    </row>
    <row r="45" spans="1:22" ht="15">
      <c r="A45" s="15">
        <v>41</v>
      </c>
      <c r="B45" s="15">
        <v>21</v>
      </c>
      <c r="C45" s="17" t="s">
        <v>212</v>
      </c>
      <c r="D45" s="17" t="s">
        <v>213</v>
      </c>
      <c r="E45" s="17" t="s">
        <v>214</v>
      </c>
      <c r="F45" s="18">
        <v>22.386</v>
      </c>
      <c r="G45" s="16"/>
      <c r="H45" s="16"/>
      <c r="I45" s="19"/>
      <c r="J45" s="26"/>
      <c r="K45" s="26"/>
      <c r="L45" s="4"/>
      <c r="M45" s="4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5">
      <c r="A46" s="15">
        <v>42</v>
      </c>
      <c r="B46" s="15">
        <v>37</v>
      </c>
      <c r="C46" s="17" t="s">
        <v>228</v>
      </c>
      <c r="D46" s="17" t="s">
        <v>229</v>
      </c>
      <c r="E46" s="17" t="s">
        <v>230</v>
      </c>
      <c r="F46" s="18">
        <v>17.156</v>
      </c>
      <c r="G46" s="16"/>
      <c r="H46" s="16"/>
      <c r="I46" s="19"/>
      <c r="J46" s="26"/>
      <c r="K46" s="26"/>
      <c r="L46" s="4"/>
      <c r="M46" s="4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15">
      <c r="A47" s="15">
        <v>43</v>
      </c>
      <c r="B47" s="15">
        <v>33</v>
      </c>
      <c r="C47" s="17" t="s">
        <v>190</v>
      </c>
      <c r="D47" s="17" t="s">
        <v>191</v>
      </c>
      <c r="E47" s="17" t="s">
        <v>192</v>
      </c>
      <c r="F47" s="18">
        <v>27.909</v>
      </c>
      <c r="G47" s="16"/>
      <c r="H47" s="16"/>
      <c r="I47" s="19"/>
      <c r="J47" s="26"/>
      <c r="K47" s="26"/>
      <c r="L47" s="4"/>
      <c r="M47" s="4"/>
      <c r="N47" s="71" t="s">
        <v>56</v>
      </c>
      <c r="O47" s="41"/>
      <c r="P47" s="41"/>
      <c r="Q47" s="41"/>
      <c r="R47" s="41"/>
      <c r="S47" s="41"/>
      <c r="T47" s="41"/>
      <c r="U47" s="41"/>
      <c r="V47" s="41"/>
    </row>
    <row r="48" spans="1:22" ht="15">
      <c r="A48" s="15">
        <v>44</v>
      </c>
      <c r="B48" s="15">
        <v>7</v>
      </c>
      <c r="C48" s="17" t="s">
        <v>162</v>
      </c>
      <c r="D48" s="17" t="s">
        <v>163</v>
      </c>
      <c r="E48" s="17" t="s">
        <v>164</v>
      </c>
      <c r="F48" s="18">
        <v>16.045</v>
      </c>
      <c r="G48" s="16"/>
      <c r="H48" s="16"/>
      <c r="I48" s="19"/>
      <c r="J48" s="26"/>
      <c r="K48" s="26"/>
      <c r="L48" s="4"/>
      <c r="M48" s="4"/>
      <c r="N48" s="72" t="s">
        <v>36</v>
      </c>
      <c r="O48" s="73" t="s">
        <v>37</v>
      </c>
      <c r="P48" s="73" t="s">
        <v>38</v>
      </c>
      <c r="Q48" s="73" t="s">
        <v>39</v>
      </c>
      <c r="R48" s="73" t="s">
        <v>40</v>
      </c>
      <c r="S48" s="73" t="s">
        <v>41</v>
      </c>
      <c r="T48" s="73" t="s">
        <v>42</v>
      </c>
      <c r="U48" s="73" t="s">
        <v>43</v>
      </c>
      <c r="V48" s="73" t="s">
        <v>44</v>
      </c>
    </row>
    <row r="49" spans="1:22" ht="15">
      <c r="A49" s="15">
        <v>45</v>
      </c>
      <c r="B49" s="15">
        <v>39</v>
      </c>
      <c r="C49" s="17" t="s">
        <v>248</v>
      </c>
      <c r="D49" s="17" t="s">
        <v>249</v>
      </c>
      <c r="E49" s="17" t="s">
        <v>250</v>
      </c>
      <c r="F49" s="18">
        <v>17.84</v>
      </c>
      <c r="G49" s="16"/>
      <c r="H49" s="16"/>
      <c r="I49" s="19"/>
      <c r="J49" s="26"/>
      <c r="K49" s="26"/>
      <c r="L49" s="4"/>
      <c r="M49" s="4"/>
      <c r="N49" s="74" t="s">
        <v>45</v>
      </c>
      <c r="O49" s="75">
        <f>W5</f>
        <v>170.75</v>
      </c>
      <c r="P49" s="76">
        <f>W5*0.6</f>
        <v>102.45</v>
      </c>
      <c r="Q49" s="75">
        <f>W5*0.5</f>
        <v>85.375</v>
      </c>
      <c r="R49" s="75">
        <f>W5*0.4</f>
        <v>68.3</v>
      </c>
      <c r="S49" s="75">
        <f>W5*0.3</f>
        <v>51.225</v>
      </c>
      <c r="T49" s="75">
        <f>W5*0.28</f>
        <v>47.81</v>
      </c>
      <c r="U49" s="75">
        <f>W5*0.27</f>
        <v>46.102500000000006</v>
      </c>
      <c r="V49" s="75">
        <f>W5*0.24</f>
        <v>40.98</v>
      </c>
    </row>
    <row r="50" spans="1:22" ht="15">
      <c r="A50" s="15">
        <v>46</v>
      </c>
      <c r="B50" s="15">
        <v>60</v>
      </c>
      <c r="C50" s="15" t="s">
        <v>313</v>
      </c>
      <c r="D50" s="15" t="s">
        <v>314</v>
      </c>
      <c r="E50" s="15" t="s">
        <v>315</v>
      </c>
      <c r="F50" s="18">
        <v>916.151</v>
      </c>
      <c r="G50" s="16"/>
      <c r="H50" s="16"/>
      <c r="I50" s="19"/>
      <c r="J50" s="26"/>
      <c r="K50" s="26"/>
      <c r="L50" s="4"/>
      <c r="M50" s="4"/>
      <c r="N50" s="74" t="s">
        <v>46</v>
      </c>
      <c r="O50" s="75"/>
      <c r="P50" s="75">
        <f>W5*0.4</f>
        <v>68.3</v>
      </c>
      <c r="Q50" s="75">
        <f>W5*0.3</f>
        <v>51.225</v>
      </c>
      <c r="R50" s="75">
        <f>W5*0.3</f>
        <v>51.225</v>
      </c>
      <c r="S50" s="75">
        <f>W5*0.25</f>
        <v>42.6875</v>
      </c>
      <c r="T50" s="75">
        <f>W5*0.22</f>
        <v>37.565</v>
      </c>
      <c r="U50" s="75">
        <f>W5*0.2</f>
        <v>34.15</v>
      </c>
      <c r="V50" s="75">
        <f>W5*0.18</f>
        <v>30.735</v>
      </c>
    </row>
    <row r="51" spans="1:22" ht="15">
      <c r="A51" s="15">
        <v>47</v>
      </c>
      <c r="B51" s="15">
        <v>62</v>
      </c>
      <c r="C51" s="15" t="s">
        <v>128</v>
      </c>
      <c r="D51" s="15" t="s">
        <v>129</v>
      </c>
      <c r="E51" s="15" t="s">
        <v>130</v>
      </c>
      <c r="F51" s="18">
        <v>17.505</v>
      </c>
      <c r="G51" s="16">
        <v>1</v>
      </c>
      <c r="H51" s="16" t="s">
        <v>119</v>
      </c>
      <c r="I51" s="19"/>
      <c r="J51" s="26"/>
      <c r="K51" s="26"/>
      <c r="L51" s="4"/>
      <c r="M51" s="4"/>
      <c r="N51" s="74" t="s">
        <v>47</v>
      </c>
      <c r="O51" s="75"/>
      <c r="P51" s="75"/>
      <c r="Q51" s="75">
        <f>W5*0.2</f>
        <v>34.15</v>
      </c>
      <c r="R51" s="75">
        <f>W5*0.2</f>
        <v>34.15</v>
      </c>
      <c r="S51" s="75">
        <f>W5*0.2</f>
        <v>34.15</v>
      </c>
      <c r="T51" s="75">
        <f>W5*0.18</f>
        <v>30.735</v>
      </c>
      <c r="U51" s="75">
        <f>W5*0.16</f>
        <v>27.32</v>
      </c>
      <c r="V51" s="75">
        <f>W5*0.15</f>
        <v>25.6125</v>
      </c>
    </row>
    <row r="52" spans="1:22" ht="15">
      <c r="A52" s="15">
        <v>48</v>
      </c>
      <c r="B52" s="15">
        <v>18</v>
      </c>
      <c r="C52" s="17" t="s">
        <v>215</v>
      </c>
      <c r="D52" s="17" t="s">
        <v>216</v>
      </c>
      <c r="E52" s="17" t="s">
        <v>217</v>
      </c>
      <c r="F52" s="18">
        <v>17.918</v>
      </c>
      <c r="G52" s="16">
        <v>2</v>
      </c>
      <c r="H52" s="16" t="s">
        <v>119</v>
      </c>
      <c r="I52" s="19"/>
      <c r="J52" s="26"/>
      <c r="K52" s="26"/>
      <c r="L52" s="4"/>
      <c r="M52" s="4"/>
      <c r="N52" s="74" t="s">
        <v>48</v>
      </c>
      <c r="O52" s="75"/>
      <c r="P52" s="75"/>
      <c r="Q52" s="75"/>
      <c r="R52" s="75">
        <f>W5*0.1</f>
        <v>17.075</v>
      </c>
      <c r="S52" s="75">
        <f>W5*0.15</f>
        <v>25.6125</v>
      </c>
      <c r="T52" s="75">
        <f>W5*0.14</f>
        <v>23.905</v>
      </c>
      <c r="U52" s="75">
        <f>W5*0.12</f>
        <v>20.49</v>
      </c>
      <c r="V52" s="75">
        <f>W5*0.12</f>
        <v>20.49</v>
      </c>
    </row>
    <row r="53" spans="1:22" ht="15">
      <c r="A53" s="15">
        <v>49</v>
      </c>
      <c r="B53" s="15">
        <v>61</v>
      </c>
      <c r="C53" s="15" t="s">
        <v>289</v>
      </c>
      <c r="D53" s="15" t="s">
        <v>290</v>
      </c>
      <c r="E53" s="15" t="s">
        <v>291</v>
      </c>
      <c r="F53" s="18">
        <v>16.474</v>
      </c>
      <c r="G53" s="16">
        <v>3</v>
      </c>
      <c r="H53" s="16" t="s">
        <v>119</v>
      </c>
      <c r="I53" s="19"/>
      <c r="J53" s="26"/>
      <c r="K53" s="26"/>
      <c r="L53" s="4"/>
      <c r="M53" s="4"/>
      <c r="N53" s="74" t="s">
        <v>49</v>
      </c>
      <c r="O53" s="75"/>
      <c r="P53" s="75"/>
      <c r="Q53" s="75"/>
      <c r="R53" s="75"/>
      <c r="S53" s="75">
        <f>W5*0.1</f>
        <v>17.075</v>
      </c>
      <c r="T53" s="75">
        <f>W5*0.1</f>
        <v>17.075</v>
      </c>
      <c r="U53" s="75">
        <f>W5*0.1</f>
        <v>17.075</v>
      </c>
      <c r="V53" s="75">
        <f>W5*0.1</f>
        <v>17.075</v>
      </c>
    </row>
    <row r="54" spans="1:22" ht="15">
      <c r="A54" s="15">
        <v>50</v>
      </c>
      <c r="B54" s="15">
        <v>54</v>
      </c>
      <c r="C54" s="15" t="s">
        <v>289</v>
      </c>
      <c r="D54" s="15" t="s">
        <v>290</v>
      </c>
      <c r="E54" s="15" t="s">
        <v>292</v>
      </c>
      <c r="F54" s="18">
        <v>917.032</v>
      </c>
      <c r="G54" s="16">
        <v>4</v>
      </c>
      <c r="H54" s="16" t="s">
        <v>119</v>
      </c>
      <c r="I54" s="19"/>
      <c r="J54" s="26"/>
      <c r="K54" s="26"/>
      <c r="L54" s="4"/>
      <c r="M54" s="4"/>
      <c r="N54" s="74" t="s">
        <v>50</v>
      </c>
      <c r="O54" s="75"/>
      <c r="P54" s="75"/>
      <c r="Q54" s="75"/>
      <c r="R54" s="75"/>
      <c r="S54" s="75"/>
      <c r="T54" s="75">
        <f>W5*0.08</f>
        <v>13.66</v>
      </c>
      <c r="U54" s="75">
        <f>W5*0.08</f>
        <v>13.66</v>
      </c>
      <c r="V54" s="75">
        <f>W5*0.08</f>
        <v>13.66</v>
      </c>
    </row>
    <row r="55" spans="1:22" ht="15">
      <c r="A55" s="15">
        <v>51</v>
      </c>
      <c r="B55" s="15">
        <v>16</v>
      </c>
      <c r="C55" s="17" t="s">
        <v>151</v>
      </c>
      <c r="D55" s="17" t="s">
        <v>152</v>
      </c>
      <c r="E55" s="17" t="s">
        <v>153</v>
      </c>
      <c r="F55" s="18">
        <v>17.248</v>
      </c>
      <c r="G55" s="16"/>
      <c r="H55" s="16"/>
      <c r="I55" s="19"/>
      <c r="J55" s="26"/>
      <c r="K55" s="26"/>
      <c r="L55" s="4"/>
      <c r="M55" s="4"/>
      <c r="N55" s="74" t="s">
        <v>51</v>
      </c>
      <c r="O55" s="75"/>
      <c r="P55" s="75"/>
      <c r="Q55" s="75"/>
      <c r="R55" s="75"/>
      <c r="S55" s="75"/>
      <c r="T55" s="75"/>
      <c r="U55" s="75">
        <f>W5*0.07</f>
        <v>11.9525</v>
      </c>
      <c r="V55" s="75">
        <f>W5*0.07</f>
        <v>11.9525</v>
      </c>
    </row>
    <row r="56" spans="1:22" ht="15">
      <c r="A56" s="15">
        <v>52</v>
      </c>
      <c r="B56" s="15">
        <v>69</v>
      </c>
      <c r="C56" s="15" t="s">
        <v>322</v>
      </c>
      <c r="D56" s="15" t="s">
        <v>323</v>
      </c>
      <c r="E56" s="15" t="s">
        <v>341</v>
      </c>
      <c r="F56" s="18">
        <v>16.39</v>
      </c>
      <c r="G56" s="16"/>
      <c r="H56" s="16"/>
      <c r="I56" s="19"/>
      <c r="J56" s="26"/>
      <c r="K56" s="26"/>
      <c r="L56" s="4"/>
      <c r="M56" s="4"/>
      <c r="N56" s="77" t="s">
        <v>52</v>
      </c>
      <c r="O56" s="78"/>
      <c r="P56" s="78"/>
      <c r="Q56" s="78"/>
      <c r="R56" s="78"/>
      <c r="S56" s="78"/>
      <c r="T56" s="78"/>
      <c r="U56" s="78"/>
      <c r="V56" s="78">
        <f>W5*0.06</f>
        <v>10.245</v>
      </c>
    </row>
    <row r="57" spans="1:22" ht="15">
      <c r="A57" s="15">
        <v>53</v>
      </c>
      <c r="B57" s="15">
        <v>56</v>
      </c>
      <c r="C57" s="17" t="s">
        <v>322</v>
      </c>
      <c r="D57" s="17" t="s">
        <v>323</v>
      </c>
      <c r="E57" s="17" t="s">
        <v>324</v>
      </c>
      <c r="F57" s="18">
        <v>16.61</v>
      </c>
      <c r="G57" s="16"/>
      <c r="H57" s="16"/>
      <c r="I57" s="19"/>
      <c r="J57" s="26"/>
      <c r="K57" s="26"/>
      <c r="L57" s="4"/>
      <c r="M57" s="4"/>
      <c r="N57" s="71" t="s">
        <v>53</v>
      </c>
      <c r="O57" s="75">
        <f aca="true" t="shared" si="3" ref="O57:V57">SUM(O49:O56)</f>
        <v>170.75</v>
      </c>
      <c r="P57" s="75">
        <f t="shared" si="3"/>
        <v>170.75</v>
      </c>
      <c r="Q57" s="75">
        <f t="shared" si="3"/>
        <v>170.75</v>
      </c>
      <c r="R57" s="75">
        <f t="shared" si="3"/>
        <v>170.75</v>
      </c>
      <c r="S57" s="75">
        <f t="shared" si="3"/>
        <v>170.75</v>
      </c>
      <c r="T57" s="75">
        <f t="shared" si="3"/>
        <v>170.74999999999997</v>
      </c>
      <c r="U57" s="75">
        <f t="shared" si="3"/>
        <v>170.75</v>
      </c>
      <c r="V57" s="75">
        <f t="shared" si="3"/>
        <v>170.75</v>
      </c>
    </row>
    <row r="58" spans="1:14" ht="15">
      <c r="A58" s="15">
        <v>54</v>
      </c>
      <c r="B58" s="15">
        <v>65</v>
      </c>
      <c r="C58" s="15" t="s">
        <v>328</v>
      </c>
      <c r="D58" s="15" t="s">
        <v>329</v>
      </c>
      <c r="E58" s="15" t="s">
        <v>330</v>
      </c>
      <c r="F58" s="18">
        <v>16.969</v>
      </c>
      <c r="G58" s="16"/>
      <c r="H58" s="16"/>
      <c r="I58" s="19"/>
      <c r="J58" s="26"/>
      <c r="K58" s="26"/>
      <c r="L58" s="4"/>
      <c r="M58" s="4"/>
      <c r="N58" s="4"/>
    </row>
    <row r="59" spans="1:14" ht="15">
      <c r="A59" s="15">
        <v>55</v>
      </c>
      <c r="B59" s="15">
        <v>3</v>
      </c>
      <c r="C59" s="17" t="s">
        <v>159</v>
      </c>
      <c r="D59" s="17" t="s">
        <v>160</v>
      </c>
      <c r="E59" s="17" t="s">
        <v>161</v>
      </c>
      <c r="F59" s="18">
        <v>926.61</v>
      </c>
      <c r="G59" s="16"/>
      <c r="H59" s="16"/>
      <c r="I59" s="19"/>
      <c r="J59" s="26"/>
      <c r="K59" s="26"/>
      <c r="L59" s="4"/>
      <c r="M59" s="4"/>
      <c r="N59" s="4"/>
    </row>
    <row r="60" spans="1:14" ht="15">
      <c r="A60" s="15">
        <v>56</v>
      </c>
      <c r="B60" s="15">
        <v>19</v>
      </c>
      <c r="C60" s="17" t="s">
        <v>178</v>
      </c>
      <c r="D60" s="17" t="s">
        <v>179</v>
      </c>
      <c r="E60" s="17" t="s">
        <v>180</v>
      </c>
      <c r="F60" s="18">
        <v>18.131</v>
      </c>
      <c r="G60" s="16"/>
      <c r="H60" s="16"/>
      <c r="I60" s="19"/>
      <c r="J60" s="26"/>
      <c r="K60" s="26"/>
      <c r="L60" s="4"/>
      <c r="M60" s="4"/>
      <c r="N60" s="4"/>
    </row>
    <row r="61" spans="1:14" ht="15">
      <c r="A61" s="15">
        <v>57</v>
      </c>
      <c r="B61" s="15">
        <v>9</v>
      </c>
      <c r="C61" s="25" t="s">
        <v>135</v>
      </c>
      <c r="D61" s="25" t="s">
        <v>136</v>
      </c>
      <c r="E61" s="25" t="s">
        <v>137</v>
      </c>
      <c r="F61" s="18">
        <v>16.546</v>
      </c>
      <c r="G61" s="16"/>
      <c r="H61" s="16"/>
      <c r="I61" s="19"/>
      <c r="J61" s="26"/>
      <c r="K61" s="26"/>
      <c r="L61" s="4"/>
      <c r="M61" s="4"/>
      <c r="N61" s="4"/>
    </row>
    <row r="62" spans="1:14" ht="15">
      <c r="A62" s="15">
        <v>58</v>
      </c>
      <c r="B62" s="15">
        <v>49</v>
      </c>
      <c r="C62" s="17" t="s">
        <v>282</v>
      </c>
      <c r="D62" s="17" t="s">
        <v>283</v>
      </c>
      <c r="E62" s="17" t="s">
        <v>284</v>
      </c>
      <c r="F62" s="18">
        <v>17.736</v>
      </c>
      <c r="G62" s="16"/>
      <c r="H62" s="16"/>
      <c r="I62" s="19"/>
      <c r="J62" s="26"/>
      <c r="K62" s="26"/>
      <c r="L62" s="4"/>
      <c r="M62" s="4"/>
      <c r="N62" s="4"/>
    </row>
    <row r="63" spans="1:14" ht="15">
      <c r="A63" s="15">
        <v>59</v>
      </c>
      <c r="B63" s="15">
        <v>22</v>
      </c>
      <c r="C63" s="17" t="s">
        <v>184</v>
      </c>
      <c r="D63" s="17" t="s">
        <v>185</v>
      </c>
      <c r="E63" s="17" t="s">
        <v>186</v>
      </c>
      <c r="F63" s="18">
        <v>16.793</v>
      </c>
      <c r="G63" s="16"/>
      <c r="H63" s="16"/>
      <c r="I63" s="19"/>
      <c r="J63" s="26"/>
      <c r="K63" s="26"/>
      <c r="L63" s="4"/>
      <c r="M63" s="4"/>
      <c r="N63" s="4"/>
    </row>
    <row r="64" spans="1:14" ht="15">
      <c r="A64" s="15">
        <v>60</v>
      </c>
      <c r="B64" s="15">
        <v>48</v>
      </c>
      <c r="C64" s="17" t="s">
        <v>276</v>
      </c>
      <c r="D64" s="17" t="s">
        <v>277</v>
      </c>
      <c r="E64" s="17" t="s">
        <v>278</v>
      </c>
      <c r="F64" s="18">
        <v>18.452</v>
      </c>
      <c r="G64" s="16"/>
      <c r="H64" s="16"/>
      <c r="I64" s="19"/>
      <c r="J64" s="26"/>
      <c r="K64" s="26"/>
      <c r="L64" s="4"/>
      <c r="M64" s="4"/>
      <c r="N64" s="4"/>
    </row>
    <row r="65" spans="1:14" ht="15">
      <c r="A65" s="15">
        <v>61</v>
      </c>
      <c r="B65" s="15">
        <v>68</v>
      </c>
      <c r="C65" s="15" t="s">
        <v>337</v>
      </c>
      <c r="D65" s="15" t="s">
        <v>338</v>
      </c>
      <c r="E65" s="15" t="s">
        <v>339</v>
      </c>
      <c r="F65" s="18">
        <v>17.93</v>
      </c>
      <c r="G65" s="16"/>
      <c r="H65" s="16"/>
      <c r="I65" s="19"/>
      <c r="J65" s="26"/>
      <c r="K65" s="26"/>
      <c r="L65" s="4"/>
      <c r="M65" s="4"/>
      <c r="N65" s="4"/>
    </row>
    <row r="66" spans="1:14" ht="15">
      <c r="A66" s="15">
        <v>62</v>
      </c>
      <c r="B66" s="15">
        <v>17</v>
      </c>
      <c r="C66" s="17" t="s">
        <v>150</v>
      </c>
      <c r="D66" s="17" t="s">
        <v>148</v>
      </c>
      <c r="E66" s="17" t="s">
        <v>149</v>
      </c>
      <c r="F66" s="18">
        <v>16.968</v>
      </c>
      <c r="G66" s="16"/>
      <c r="H66" s="16"/>
      <c r="I66" s="19"/>
      <c r="J66" s="26"/>
      <c r="K66" s="26"/>
      <c r="L66" s="4"/>
      <c r="M66" s="4"/>
      <c r="N66" s="4"/>
    </row>
    <row r="67" spans="1:14" ht="15">
      <c r="A67" s="15">
        <v>63</v>
      </c>
      <c r="B67" s="15">
        <v>40</v>
      </c>
      <c r="C67" s="17" t="s">
        <v>263</v>
      </c>
      <c r="D67" s="17" t="s">
        <v>264</v>
      </c>
      <c r="E67" s="17" t="s">
        <v>265</v>
      </c>
      <c r="F67" s="18">
        <v>18.319</v>
      </c>
      <c r="G67" s="16"/>
      <c r="H67" s="16"/>
      <c r="I67" s="19"/>
      <c r="J67" s="26"/>
      <c r="K67" s="26"/>
      <c r="L67" s="4"/>
      <c r="M67" s="4"/>
      <c r="N67" s="4"/>
    </row>
    <row r="68" spans="1:14" ht="15">
      <c r="A68" s="15">
        <v>64</v>
      </c>
      <c r="B68" s="15">
        <v>2</v>
      </c>
      <c r="C68" s="17" t="s">
        <v>273</v>
      </c>
      <c r="D68" s="17" t="s">
        <v>264</v>
      </c>
      <c r="E68" s="17" t="s">
        <v>274</v>
      </c>
      <c r="F68" s="18">
        <v>17.665</v>
      </c>
      <c r="G68" s="16"/>
      <c r="H68" s="16"/>
      <c r="I68" s="19"/>
      <c r="J68" s="26"/>
      <c r="K68" s="26"/>
      <c r="L68" s="4"/>
      <c r="M68" s="4"/>
      <c r="N68" s="4"/>
    </row>
    <row r="69" spans="1:14" ht="15">
      <c r="A69" s="15">
        <v>65</v>
      </c>
      <c r="B69" s="15">
        <v>47</v>
      </c>
      <c r="C69" s="17" t="s">
        <v>243</v>
      </c>
      <c r="D69" s="17" t="s">
        <v>264</v>
      </c>
      <c r="E69" s="17" t="s">
        <v>275</v>
      </c>
      <c r="F69" s="18">
        <v>17.422</v>
      </c>
      <c r="G69" s="16"/>
      <c r="H69" s="16"/>
      <c r="I69" s="19"/>
      <c r="J69" s="26"/>
      <c r="K69" s="26"/>
      <c r="L69" s="4"/>
      <c r="M69" s="4"/>
      <c r="N69" s="4"/>
    </row>
    <row r="70" spans="1:14" ht="15">
      <c r="A70" s="15">
        <v>66</v>
      </c>
      <c r="B70" s="15">
        <v>38</v>
      </c>
      <c r="C70" s="17" t="s">
        <v>243</v>
      </c>
      <c r="D70" s="17" t="s">
        <v>244</v>
      </c>
      <c r="E70" s="17" t="s">
        <v>245</v>
      </c>
      <c r="F70" s="18">
        <v>19.561</v>
      </c>
      <c r="G70" s="16"/>
      <c r="H70" s="16"/>
      <c r="I70" s="19"/>
      <c r="J70" s="26"/>
      <c r="K70" s="26"/>
      <c r="L70" s="4"/>
      <c r="M70" s="4"/>
      <c r="N70" s="4"/>
    </row>
    <row r="71" spans="1:14" ht="15">
      <c r="A71" s="15">
        <v>67</v>
      </c>
      <c r="B71" s="15">
        <v>43</v>
      </c>
      <c r="C71" s="17" t="s">
        <v>169</v>
      </c>
      <c r="D71" s="17" t="s">
        <v>170</v>
      </c>
      <c r="E71" s="17" t="s">
        <v>172</v>
      </c>
      <c r="F71" s="18">
        <v>919.772</v>
      </c>
      <c r="G71" s="16"/>
      <c r="H71" s="16"/>
      <c r="I71" s="19"/>
      <c r="J71" s="26"/>
      <c r="K71" s="26"/>
      <c r="L71" s="4"/>
      <c r="M71" s="4"/>
      <c r="N71" s="4"/>
    </row>
    <row r="72" spans="1:14" ht="15">
      <c r="A72" s="15">
        <v>68</v>
      </c>
      <c r="B72" s="15">
        <v>4</v>
      </c>
      <c r="C72" s="17" t="s">
        <v>169</v>
      </c>
      <c r="D72" s="17" t="s">
        <v>170</v>
      </c>
      <c r="E72" s="25" t="s">
        <v>171</v>
      </c>
      <c r="F72" s="18">
        <v>921.177</v>
      </c>
      <c r="G72" s="16"/>
      <c r="H72" s="16"/>
      <c r="I72" s="19"/>
      <c r="J72" s="26"/>
      <c r="K72" s="26"/>
      <c r="L72" s="4"/>
      <c r="M72" s="4"/>
      <c r="N72" s="4"/>
    </row>
    <row r="73" spans="1:14" ht="15">
      <c r="A73" s="15">
        <v>69</v>
      </c>
      <c r="B73" s="15">
        <v>1</v>
      </c>
      <c r="C73" s="17" t="s">
        <v>316</v>
      </c>
      <c r="D73" s="17" t="s">
        <v>290</v>
      </c>
      <c r="E73" s="17" t="s">
        <v>317</v>
      </c>
      <c r="F73" s="18">
        <v>16.145</v>
      </c>
      <c r="G73" s="16"/>
      <c r="H73" s="16"/>
      <c r="I73" s="19"/>
      <c r="J73" s="26"/>
      <c r="K73" s="26"/>
      <c r="L73" s="4"/>
      <c r="M73" s="4"/>
      <c r="N73" s="4"/>
    </row>
    <row r="74" spans="1:14" ht="15">
      <c r="A74" s="15">
        <v>70</v>
      </c>
      <c r="B74" s="15"/>
      <c r="C74" s="15"/>
      <c r="D74" s="15"/>
      <c r="E74" s="15"/>
      <c r="F74" s="18"/>
      <c r="G74" s="16"/>
      <c r="H74" s="16"/>
      <c r="I74" s="19"/>
      <c r="J74" s="26"/>
      <c r="K74" s="26"/>
      <c r="L74" s="4"/>
      <c r="M74" s="4"/>
      <c r="N74" s="4"/>
    </row>
    <row r="75" spans="1:14" ht="15">
      <c r="A75" s="15">
        <v>71</v>
      </c>
      <c r="B75" s="15"/>
      <c r="C75" s="15"/>
      <c r="D75" s="15"/>
      <c r="E75" s="15"/>
      <c r="F75" s="18"/>
      <c r="G75" s="16"/>
      <c r="H75" s="16"/>
      <c r="I75" s="19"/>
      <c r="J75" s="26"/>
      <c r="K75" s="26"/>
      <c r="L75" s="4"/>
      <c r="M75" s="4"/>
      <c r="N75" s="4"/>
    </row>
    <row r="76" spans="1:14" ht="15">
      <c r="A76" s="15">
        <v>72</v>
      </c>
      <c r="B76" s="15" t="s">
        <v>342</v>
      </c>
      <c r="C76" s="15" t="s">
        <v>318</v>
      </c>
      <c r="D76" s="15" t="s">
        <v>319</v>
      </c>
      <c r="E76" s="15" t="s">
        <v>343</v>
      </c>
      <c r="F76" s="18"/>
      <c r="G76" s="16"/>
      <c r="H76" s="16"/>
      <c r="I76" s="19"/>
      <c r="J76" s="26"/>
      <c r="K76" s="26"/>
      <c r="L76" s="4"/>
      <c r="M76" s="4"/>
      <c r="N76" s="4"/>
    </row>
    <row r="77" spans="1:14" ht="15">
      <c r="A77" s="15">
        <v>73</v>
      </c>
      <c r="B77" s="15"/>
      <c r="C77" s="15"/>
      <c r="D77" s="15"/>
      <c r="E77" s="15"/>
      <c r="F77" s="18"/>
      <c r="G77" s="16"/>
      <c r="H77" s="16"/>
      <c r="I77" s="19"/>
      <c r="J77" s="26"/>
      <c r="K77" s="26"/>
      <c r="L77" s="4"/>
      <c r="M77" s="4"/>
      <c r="N77" s="4"/>
    </row>
    <row r="78" spans="1:14" ht="15">
      <c r="A78" s="15">
        <v>74</v>
      </c>
      <c r="B78" s="15"/>
      <c r="C78" s="15"/>
      <c r="D78" s="15"/>
      <c r="E78" s="15"/>
      <c r="F78" s="18"/>
      <c r="G78" s="16"/>
      <c r="H78" s="16"/>
      <c r="I78" s="19"/>
      <c r="J78" s="26"/>
      <c r="K78" s="26"/>
      <c r="L78" s="4"/>
      <c r="M78" s="4"/>
      <c r="N78" s="4"/>
    </row>
    <row r="79" spans="1:14" ht="15">
      <c r="A79" s="15">
        <v>75</v>
      </c>
      <c r="B79" s="15"/>
      <c r="C79" s="15"/>
      <c r="D79" s="15"/>
      <c r="E79" s="15"/>
      <c r="F79" s="18"/>
      <c r="G79" s="16"/>
      <c r="H79" s="16"/>
      <c r="I79" s="19"/>
      <c r="J79" s="26"/>
      <c r="K79" s="26"/>
      <c r="L79" s="4"/>
      <c r="M79" s="4"/>
      <c r="N79" s="4"/>
    </row>
    <row r="80" spans="1:14" ht="15">
      <c r="A80" s="15">
        <v>76</v>
      </c>
      <c r="B80" s="15"/>
      <c r="C80" s="15"/>
      <c r="D80" s="15"/>
      <c r="E80" s="15"/>
      <c r="F80" s="18"/>
      <c r="G80" s="16"/>
      <c r="H80" s="16"/>
      <c r="I80" s="19"/>
      <c r="J80" s="26"/>
      <c r="K80" s="26"/>
      <c r="L80" s="4"/>
      <c r="M80" s="4"/>
      <c r="N80" s="4"/>
    </row>
    <row r="81" spans="1:14" ht="15">
      <c r="A81" s="15">
        <v>77</v>
      </c>
      <c r="B81" s="15"/>
      <c r="C81" s="15"/>
      <c r="D81" s="15"/>
      <c r="E81" s="15"/>
      <c r="F81" s="18"/>
      <c r="G81" s="16"/>
      <c r="H81" s="16"/>
      <c r="I81" s="19"/>
      <c r="J81" s="26"/>
      <c r="K81" s="26"/>
      <c r="L81" s="4"/>
      <c r="M81" s="4"/>
      <c r="N81" s="4"/>
    </row>
    <row r="82" spans="1:14" ht="15">
      <c r="A82" s="15">
        <v>78</v>
      </c>
      <c r="B82" s="15"/>
      <c r="C82" s="15"/>
      <c r="D82" s="15"/>
      <c r="E82" s="15"/>
      <c r="F82" s="18"/>
      <c r="G82" s="16"/>
      <c r="H82" s="16"/>
      <c r="I82" s="19"/>
      <c r="J82" s="26"/>
      <c r="K82" s="26"/>
      <c r="L82" s="4"/>
      <c r="M82" s="4"/>
      <c r="N82" s="4"/>
    </row>
    <row r="83" spans="1:14" ht="15">
      <c r="A83" s="15">
        <v>79</v>
      </c>
      <c r="B83" s="15"/>
      <c r="C83" s="15"/>
      <c r="D83" s="15"/>
      <c r="E83" s="15"/>
      <c r="F83" s="18"/>
      <c r="G83" s="16"/>
      <c r="H83" s="16"/>
      <c r="I83" s="19"/>
      <c r="J83" s="26"/>
      <c r="K83" s="26"/>
      <c r="L83" s="4"/>
      <c r="M83" s="4"/>
      <c r="N83" s="4"/>
    </row>
    <row r="84" spans="1:14" ht="15">
      <c r="A84" s="15">
        <v>80</v>
      </c>
      <c r="B84" s="15"/>
      <c r="C84" s="15"/>
      <c r="D84" s="15"/>
      <c r="E84" s="15"/>
      <c r="F84" s="18"/>
      <c r="G84" s="16"/>
      <c r="H84" s="16"/>
      <c r="I84" s="19"/>
      <c r="J84" s="26"/>
      <c r="K84" s="26"/>
      <c r="L84" s="4"/>
      <c r="M84" s="4"/>
      <c r="N84" s="4"/>
    </row>
    <row r="85" spans="1:14" ht="15">
      <c r="A85" s="15">
        <v>81</v>
      </c>
      <c r="B85" s="15"/>
      <c r="C85" s="15"/>
      <c r="D85" s="15"/>
      <c r="E85" s="15"/>
      <c r="F85" s="18"/>
      <c r="G85" s="16"/>
      <c r="H85" s="16"/>
      <c r="I85" s="19"/>
      <c r="J85" s="26"/>
      <c r="K85" s="26"/>
      <c r="L85" s="4"/>
      <c r="M85" s="4"/>
      <c r="N85" s="4"/>
    </row>
    <row r="86" spans="1:14" ht="15">
      <c r="A86" s="15">
        <v>82</v>
      </c>
      <c r="B86" s="15"/>
      <c r="C86" s="15"/>
      <c r="D86" s="15"/>
      <c r="E86" s="15"/>
      <c r="F86" s="18"/>
      <c r="G86" s="16"/>
      <c r="H86" s="16"/>
      <c r="I86" s="19"/>
      <c r="J86" s="26"/>
      <c r="K86" s="26"/>
      <c r="L86" s="4"/>
      <c r="M86" s="4"/>
      <c r="N86" s="4"/>
    </row>
    <row r="87" spans="1:14" ht="15">
      <c r="A87" s="15">
        <v>83</v>
      </c>
      <c r="B87" s="15"/>
      <c r="C87" s="15"/>
      <c r="D87" s="15"/>
      <c r="E87" s="15"/>
      <c r="F87" s="18"/>
      <c r="G87" s="16"/>
      <c r="H87" s="16"/>
      <c r="I87" s="19"/>
      <c r="J87" s="26"/>
      <c r="K87" s="26"/>
      <c r="L87" s="4"/>
      <c r="M87" s="4"/>
      <c r="N87" s="4"/>
    </row>
    <row r="88" spans="1:14" ht="15">
      <c r="A88" s="15">
        <v>84</v>
      </c>
      <c r="B88" s="15"/>
      <c r="C88" s="15"/>
      <c r="D88" s="15"/>
      <c r="E88" s="15"/>
      <c r="F88" s="18"/>
      <c r="G88" s="16"/>
      <c r="H88" s="16"/>
      <c r="I88" s="19"/>
      <c r="J88" s="26"/>
      <c r="K88" s="26"/>
      <c r="L88" s="4"/>
      <c r="M88" s="4"/>
      <c r="N88" s="4"/>
    </row>
    <row r="89" spans="1:14" ht="15">
      <c r="A89" s="15">
        <v>85</v>
      </c>
      <c r="B89" s="15"/>
      <c r="C89" s="15"/>
      <c r="D89" s="15"/>
      <c r="E89" s="15"/>
      <c r="F89" s="18"/>
      <c r="G89" s="16"/>
      <c r="H89" s="16"/>
      <c r="I89" s="19"/>
      <c r="J89" s="26"/>
      <c r="K89" s="26"/>
      <c r="L89" s="4"/>
      <c r="M89" s="4"/>
      <c r="N89" s="4"/>
    </row>
    <row r="90" spans="1:14" ht="15">
      <c r="A90" s="15">
        <v>86</v>
      </c>
      <c r="B90" s="15"/>
      <c r="C90" s="15"/>
      <c r="D90" s="15"/>
      <c r="E90" s="15"/>
      <c r="F90" s="18"/>
      <c r="G90" s="16"/>
      <c r="H90" s="16"/>
      <c r="I90" s="19"/>
      <c r="J90" s="26"/>
      <c r="K90" s="26"/>
      <c r="L90" s="4"/>
      <c r="M90" s="4"/>
      <c r="N90" s="4"/>
    </row>
    <row r="91" spans="1:14" ht="15">
      <c r="A91" s="15">
        <v>87</v>
      </c>
      <c r="B91" s="15"/>
      <c r="C91" s="15"/>
      <c r="D91" s="15"/>
      <c r="E91" s="15"/>
      <c r="F91" s="18"/>
      <c r="G91" s="16"/>
      <c r="H91" s="16"/>
      <c r="I91" s="19"/>
      <c r="J91" s="26"/>
      <c r="K91" s="26"/>
      <c r="L91" s="4"/>
      <c r="M91" s="4"/>
      <c r="N91" s="4"/>
    </row>
    <row r="92" spans="1:14" ht="15">
      <c r="A92" s="15">
        <v>88</v>
      </c>
      <c r="B92" s="15"/>
      <c r="C92" s="15"/>
      <c r="D92" s="15"/>
      <c r="E92" s="15"/>
      <c r="F92" s="18"/>
      <c r="G92" s="16"/>
      <c r="H92" s="16"/>
      <c r="I92" s="19"/>
      <c r="J92" s="26"/>
      <c r="K92" s="26"/>
      <c r="L92" s="4"/>
      <c r="M92" s="4"/>
      <c r="N92" s="4"/>
    </row>
    <row r="93" spans="1:14" ht="15">
      <c r="A93" s="15">
        <v>89</v>
      </c>
      <c r="B93" s="15"/>
      <c r="C93" s="15"/>
      <c r="D93" s="15"/>
      <c r="E93" s="15"/>
      <c r="F93" s="18"/>
      <c r="G93" s="16"/>
      <c r="H93" s="16"/>
      <c r="I93" s="19"/>
      <c r="J93" s="26"/>
      <c r="K93" s="26"/>
      <c r="L93" s="4"/>
      <c r="M93" s="4"/>
      <c r="N93" s="4"/>
    </row>
    <row r="94" spans="1:14" ht="15">
      <c r="A94" s="15">
        <v>90</v>
      </c>
      <c r="B94" s="15"/>
      <c r="C94" s="15"/>
      <c r="D94" s="15"/>
      <c r="E94" s="15"/>
      <c r="F94" s="18"/>
      <c r="G94" s="16"/>
      <c r="H94" s="16"/>
      <c r="I94" s="19"/>
      <c r="J94" s="26"/>
      <c r="K94" s="26"/>
      <c r="L94" s="4"/>
      <c r="M94" s="4"/>
      <c r="N94" s="4"/>
    </row>
    <row r="95" spans="1:14" ht="15">
      <c r="A95" s="15">
        <v>91</v>
      </c>
      <c r="B95" s="15"/>
      <c r="C95" s="15"/>
      <c r="D95" s="15"/>
      <c r="E95" s="15"/>
      <c r="F95" s="18"/>
      <c r="G95" s="16"/>
      <c r="H95" s="16"/>
      <c r="I95" s="19"/>
      <c r="J95" s="26"/>
      <c r="K95" s="26"/>
      <c r="L95" s="4"/>
      <c r="M95" s="4"/>
      <c r="N95" s="4"/>
    </row>
    <row r="96" spans="1:14" ht="15">
      <c r="A96" s="15">
        <v>92</v>
      </c>
      <c r="B96" s="15"/>
      <c r="C96" s="15"/>
      <c r="D96" s="15"/>
      <c r="E96" s="15"/>
      <c r="F96" s="18"/>
      <c r="G96" s="16"/>
      <c r="H96" s="16"/>
      <c r="I96" s="19"/>
      <c r="J96" s="26"/>
      <c r="K96" s="26"/>
      <c r="L96" s="4"/>
      <c r="M96" s="4"/>
      <c r="N96" s="4"/>
    </row>
    <row r="97" spans="1:14" ht="15">
      <c r="A97" s="15">
        <v>93</v>
      </c>
      <c r="B97" s="15"/>
      <c r="C97" s="15"/>
      <c r="D97" s="15"/>
      <c r="E97" s="15"/>
      <c r="F97" s="18"/>
      <c r="G97" s="16"/>
      <c r="H97" s="16"/>
      <c r="I97" s="19"/>
      <c r="J97" s="26"/>
      <c r="K97" s="26"/>
      <c r="L97" s="4"/>
      <c r="M97" s="4"/>
      <c r="N97" s="4"/>
    </row>
    <row r="98" spans="1:14" ht="15">
      <c r="A98" s="15">
        <v>94</v>
      </c>
      <c r="B98" s="15"/>
      <c r="C98" s="15"/>
      <c r="D98" s="15"/>
      <c r="E98" s="15"/>
      <c r="F98" s="18"/>
      <c r="G98" s="16"/>
      <c r="H98" s="16"/>
      <c r="I98" s="19"/>
      <c r="J98" s="26"/>
      <c r="K98" s="26"/>
      <c r="L98" s="4"/>
      <c r="M98" s="4"/>
      <c r="N98" s="4"/>
    </row>
    <row r="99" spans="1:14" ht="15">
      <c r="A99" s="15">
        <v>95</v>
      </c>
      <c r="B99" s="15"/>
      <c r="C99" s="15"/>
      <c r="D99" s="15"/>
      <c r="E99" s="15"/>
      <c r="F99" s="18"/>
      <c r="G99" s="16"/>
      <c r="H99" s="16"/>
      <c r="I99" s="19"/>
      <c r="J99" s="26"/>
      <c r="K99" s="26"/>
      <c r="L99" s="4"/>
      <c r="M99" s="4"/>
      <c r="N99" s="4"/>
    </row>
    <row r="100" spans="1:14" ht="15">
      <c r="A100" s="15">
        <v>96</v>
      </c>
      <c r="B100" s="15"/>
      <c r="C100" s="15"/>
      <c r="D100" s="15"/>
      <c r="E100" s="15"/>
      <c r="F100" s="18"/>
      <c r="G100" s="16"/>
      <c r="H100" s="16"/>
      <c r="I100" s="19"/>
      <c r="J100" s="26"/>
      <c r="K100" s="26"/>
      <c r="L100" s="4"/>
      <c r="M100" s="4"/>
      <c r="N100" s="4"/>
    </row>
    <row r="101" spans="1:14" ht="15">
      <c r="A101" s="15">
        <v>97</v>
      </c>
      <c r="B101" s="15"/>
      <c r="C101" s="15"/>
      <c r="D101" s="15"/>
      <c r="E101" s="15"/>
      <c r="F101" s="18"/>
      <c r="G101" s="16"/>
      <c r="H101" s="16"/>
      <c r="I101" s="19"/>
      <c r="J101" s="26"/>
      <c r="K101" s="26"/>
      <c r="L101" s="4"/>
      <c r="M101" s="4"/>
      <c r="N101" s="4"/>
    </row>
    <row r="102" spans="1:14" ht="15">
      <c r="A102" s="15">
        <v>98</v>
      </c>
      <c r="B102" s="15"/>
      <c r="C102" s="15"/>
      <c r="D102" s="15"/>
      <c r="E102" s="15"/>
      <c r="F102" s="18"/>
      <c r="G102" s="16"/>
      <c r="H102" s="16"/>
      <c r="I102" s="19"/>
      <c r="J102" s="26"/>
      <c r="K102" s="26"/>
      <c r="L102" s="4"/>
      <c r="M102" s="4"/>
      <c r="N102" s="4"/>
    </row>
    <row r="103" spans="1:14" ht="15">
      <c r="A103" s="15">
        <v>99</v>
      </c>
      <c r="B103" s="15"/>
      <c r="C103" s="15"/>
      <c r="D103" s="15"/>
      <c r="E103" s="15"/>
      <c r="F103" s="18"/>
      <c r="G103" s="16"/>
      <c r="H103" s="16"/>
      <c r="I103" s="19"/>
      <c r="J103" s="26"/>
      <c r="K103" s="26"/>
      <c r="L103" s="4"/>
      <c r="M103" s="4"/>
      <c r="N103" s="4"/>
    </row>
    <row r="104" spans="1:14" ht="15">
      <c r="A104" s="15">
        <v>100</v>
      </c>
      <c r="B104" s="15"/>
      <c r="C104" s="15"/>
      <c r="D104" s="15"/>
      <c r="E104" s="15"/>
      <c r="F104" s="18"/>
      <c r="G104" s="16"/>
      <c r="H104" s="16"/>
      <c r="I104" s="19"/>
      <c r="J104" s="26"/>
      <c r="K104" s="26"/>
      <c r="L104" s="4"/>
      <c r="M104" s="4"/>
      <c r="N104" s="4"/>
    </row>
    <row r="105" spans="1:14" ht="15">
      <c r="A105" s="15">
        <v>101</v>
      </c>
      <c r="B105" s="15"/>
      <c r="C105" s="15"/>
      <c r="D105" s="15"/>
      <c r="E105" s="15"/>
      <c r="F105" s="18"/>
      <c r="G105" s="16"/>
      <c r="H105" s="16"/>
      <c r="I105" s="19"/>
      <c r="J105" s="26"/>
      <c r="K105" s="26"/>
      <c r="L105" s="4"/>
      <c r="M105" s="4"/>
      <c r="N105" s="4"/>
    </row>
    <row r="106" spans="1:14" ht="15">
      <c r="A106" s="15">
        <v>102</v>
      </c>
      <c r="B106" s="15"/>
      <c r="C106" s="15"/>
      <c r="D106" s="15"/>
      <c r="E106" s="15"/>
      <c r="F106" s="18"/>
      <c r="G106" s="16"/>
      <c r="H106" s="16"/>
      <c r="I106" s="19"/>
      <c r="J106" s="26"/>
      <c r="K106" s="26"/>
      <c r="L106" s="4"/>
      <c r="M106" s="4"/>
      <c r="N106" s="4"/>
    </row>
    <row r="107" spans="1:14" ht="15">
      <c r="A107" s="15">
        <v>103</v>
      </c>
      <c r="B107" s="15"/>
      <c r="C107" s="15"/>
      <c r="D107" s="15"/>
      <c r="E107" s="15"/>
      <c r="F107" s="18"/>
      <c r="G107" s="16"/>
      <c r="H107" s="16"/>
      <c r="I107" s="19"/>
      <c r="J107" s="26"/>
      <c r="K107" s="26"/>
      <c r="L107" s="4"/>
      <c r="M107" s="4"/>
      <c r="N107" s="4"/>
    </row>
    <row r="108" spans="1:14" ht="15">
      <c r="A108" s="15">
        <v>104</v>
      </c>
      <c r="B108" s="15"/>
      <c r="C108" s="15"/>
      <c r="D108" s="15"/>
      <c r="E108" s="15"/>
      <c r="F108" s="18"/>
      <c r="G108" s="16"/>
      <c r="H108" s="16"/>
      <c r="I108" s="19"/>
      <c r="J108" s="26"/>
      <c r="K108" s="26"/>
      <c r="L108" s="4"/>
      <c r="M108" s="4"/>
      <c r="N108" s="4"/>
    </row>
    <row r="109" spans="1:14" ht="15">
      <c r="A109" s="15">
        <v>105</v>
      </c>
      <c r="B109" s="15"/>
      <c r="C109" s="15"/>
      <c r="D109" s="15"/>
      <c r="E109" s="15"/>
      <c r="F109" s="18"/>
      <c r="G109" s="16"/>
      <c r="H109" s="16"/>
      <c r="I109" s="19"/>
      <c r="J109" s="26"/>
      <c r="K109" s="26"/>
      <c r="L109" s="4"/>
      <c r="M109" s="4"/>
      <c r="N109" s="4"/>
    </row>
    <row r="110" spans="1:14" ht="15">
      <c r="A110" s="15">
        <v>106</v>
      </c>
      <c r="B110" s="15"/>
      <c r="C110" s="15"/>
      <c r="D110" s="15"/>
      <c r="E110" s="15"/>
      <c r="F110" s="18"/>
      <c r="G110" s="16"/>
      <c r="H110" s="16"/>
      <c r="I110" s="19"/>
      <c r="J110" s="26"/>
      <c r="K110" s="26"/>
      <c r="L110" s="4"/>
      <c r="M110" s="4"/>
      <c r="N110" s="4"/>
    </row>
    <row r="111" spans="1:14" ht="15">
      <c r="A111" s="15">
        <v>107</v>
      </c>
      <c r="B111" s="15"/>
      <c r="C111" s="15"/>
      <c r="D111" s="15"/>
      <c r="E111" s="15"/>
      <c r="F111" s="18"/>
      <c r="G111" s="16"/>
      <c r="H111" s="16"/>
      <c r="I111" s="19"/>
      <c r="J111" s="26"/>
      <c r="K111" s="26"/>
      <c r="L111" s="4"/>
      <c r="M111" s="4"/>
      <c r="N111" s="4"/>
    </row>
    <row r="112" spans="1:14" ht="15">
      <c r="A112" s="15">
        <v>108</v>
      </c>
      <c r="B112" s="15"/>
      <c r="C112" s="15"/>
      <c r="D112" s="15"/>
      <c r="E112" s="15"/>
      <c r="F112" s="18"/>
      <c r="G112" s="16"/>
      <c r="H112" s="16"/>
      <c r="I112" s="19"/>
      <c r="J112" s="26"/>
      <c r="K112" s="26"/>
      <c r="L112" s="4"/>
      <c r="M112" s="4"/>
      <c r="N112" s="4"/>
    </row>
    <row r="113" spans="1:14" ht="15">
      <c r="A113" s="15">
        <v>109</v>
      </c>
      <c r="B113" s="15"/>
      <c r="C113" s="15"/>
      <c r="D113" s="15"/>
      <c r="E113" s="15"/>
      <c r="F113" s="18"/>
      <c r="G113" s="16"/>
      <c r="H113" s="16"/>
      <c r="I113" s="19"/>
      <c r="J113" s="26"/>
      <c r="K113" s="26"/>
      <c r="L113" s="4"/>
      <c r="M113" s="4"/>
      <c r="N113" s="4"/>
    </row>
    <row r="114" spans="1:14" ht="15">
      <c r="A114" s="15">
        <v>110</v>
      </c>
      <c r="B114" s="15"/>
      <c r="C114" s="15"/>
      <c r="D114" s="15"/>
      <c r="E114" s="15"/>
      <c r="F114" s="18"/>
      <c r="G114" s="16"/>
      <c r="H114" s="16"/>
      <c r="I114" s="19"/>
      <c r="J114" s="26"/>
      <c r="K114" s="26"/>
      <c r="L114" s="4"/>
      <c r="M114" s="4"/>
      <c r="N114" s="4"/>
    </row>
  </sheetData>
  <printOptions/>
  <pageMargins left="0.2" right="0.2" top="0.5" bottom="0.5" header="0.3" footer="0.3"/>
  <pageSetup horizontalDpi="300" verticalDpi="300" orientation="portrait" r:id="rId1"/>
  <headerFooter>
    <oddFooter>&amp;ROPEN BARRELS  8/29/2015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4"/>
  <sheetViews>
    <sheetView zoomScale="130" zoomScaleNormal="130" workbookViewId="0" topLeftCell="B1">
      <pane ySplit="4" topLeftCell="A6" activePane="bottomLeft" state="frozen"/>
      <selection pane="bottomLeft" activeCell="B1" sqref="B1:H20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9" max="9" width="11.421875" style="0" bestFit="1" customWidth="1"/>
    <col min="11" max="11" width="6.7109375" style="0" customWidth="1"/>
    <col min="12" max="12" width="23.7109375" style="0" customWidth="1"/>
  </cols>
  <sheetData>
    <row r="1" spans="2:23" ht="18">
      <c r="B1" s="153" t="s">
        <v>120</v>
      </c>
      <c r="D1" s="153" t="s">
        <v>121</v>
      </c>
      <c r="F1" s="1"/>
      <c r="G1" s="2"/>
      <c r="H1" s="2"/>
      <c r="I1" s="152" t="s">
        <v>122</v>
      </c>
      <c r="J1" s="152"/>
      <c r="K1" s="3"/>
      <c r="M1" s="27" t="s">
        <v>72</v>
      </c>
      <c r="T1" s="27" t="s">
        <v>25</v>
      </c>
      <c r="U1" s="28"/>
      <c r="V1" s="27" t="s">
        <v>26</v>
      </c>
      <c r="W1" s="28"/>
    </row>
    <row r="2" spans="1:22" ht="15.5">
      <c r="A2" s="4"/>
      <c r="B2" s="99" t="s">
        <v>63</v>
      </c>
      <c r="C2" s="99"/>
      <c r="E2" s="7" t="s">
        <v>58</v>
      </c>
      <c r="F2" s="80">
        <v>15</v>
      </c>
      <c r="H2" s="5"/>
      <c r="I2" s="79" t="s">
        <v>23</v>
      </c>
      <c r="J2" s="6"/>
      <c r="K2" s="6"/>
      <c r="L2" s="4"/>
      <c r="M2" s="27" t="s">
        <v>27</v>
      </c>
      <c r="Q2" s="29">
        <v>11</v>
      </c>
      <c r="T2" s="30" t="s">
        <v>28</v>
      </c>
      <c r="U2" s="31">
        <v>0.5</v>
      </c>
      <c r="V2" s="32">
        <f>Q6*0.5</f>
        <v>57.74999999999999</v>
      </c>
    </row>
    <row r="3" spans="1:22" ht="15.5">
      <c r="A3" s="4"/>
      <c r="C3" s="7" t="s">
        <v>60</v>
      </c>
      <c r="D3" s="129">
        <v>11</v>
      </c>
      <c r="E3" s="7" t="s">
        <v>1</v>
      </c>
      <c r="F3" s="128">
        <v>0</v>
      </c>
      <c r="G3" s="5"/>
      <c r="H3" s="5"/>
      <c r="I3" s="8"/>
      <c r="J3" s="6"/>
      <c r="K3" s="6"/>
      <c r="L3" s="4"/>
      <c r="M3" s="27" t="s">
        <v>29</v>
      </c>
      <c r="Q3" s="33">
        <v>15</v>
      </c>
      <c r="T3" s="34" t="s">
        <v>30</v>
      </c>
      <c r="U3" s="35">
        <v>0.3</v>
      </c>
      <c r="V3" s="36">
        <f>Q6*0.3</f>
        <v>34.64999999999999</v>
      </c>
    </row>
    <row r="4" spans="1:22" ht="15">
      <c r="A4" s="4"/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2" t="s">
        <v>9</v>
      </c>
      <c r="J4" s="13" t="s">
        <v>10</v>
      </c>
      <c r="K4" s="13"/>
      <c r="L4" s="14"/>
      <c r="M4" s="27" t="s">
        <v>57</v>
      </c>
      <c r="Q4" s="37">
        <f>Q2*Q3*0.7</f>
        <v>115.49999999999999</v>
      </c>
      <c r="T4" s="38" t="s">
        <v>31</v>
      </c>
      <c r="U4" s="39">
        <v>0.2</v>
      </c>
      <c r="V4" s="40">
        <f>Q6*0.2</f>
        <v>23.099999999999998</v>
      </c>
    </row>
    <row r="5" spans="1:22" ht="15">
      <c r="A5" s="15">
        <v>1</v>
      </c>
      <c r="B5" s="15"/>
      <c r="C5" s="17" t="s">
        <v>361</v>
      </c>
      <c r="D5" s="17" t="s">
        <v>290</v>
      </c>
      <c r="E5" s="17" t="s">
        <v>362</v>
      </c>
      <c r="F5" s="18">
        <v>16.474</v>
      </c>
      <c r="G5" s="16">
        <v>1</v>
      </c>
      <c r="H5" s="16" t="s">
        <v>360</v>
      </c>
      <c r="I5" s="19"/>
      <c r="J5" s="20" t="s">
        <v>11</v>
      </c>
      <c r="K5" s="21">
        <f>F5</f>
        <v>16.474</v>
      </c>
      <c r="L5" s="22" t="s">
        <v>12</v>
      </c>
      <c r="M5" s="27" t="s">
        <v>32</v>
      </c>
      <c r="Q5" s="33"/>
      <c r="T5" s="92"/>
      <c r="U5" s="93"/>
      <c r="V5" s="94"/>
    </row>
    <row r="6" spans="1:22" ht="15">
      <c r="A6" s="15">
        <v>2</v>
      </c>
      <c r="B6" s="15">
        <v>6</v>
      </c>
      <c r="C6" s="17" t="s">
        <v>218</v>
      </c>
      <c r="D6" s="17" t="s">
        <v>219</v>
      </c>
      <c r="E6" s="17" t="s">
        <v>220</v>
      </c>
      <c r="F6" s="18">
        <v>16.53</v>
      </c>
      <c r="G6" s="16"/>
      <c r="H6" s="16"/>
      <c r="I6" s="19"/>
      <c r="J6" s="20" t="s">
        <v>13</v>
      </c>
      <c r="K6" s="24">
        <f>K5+1</f>
        <v>17.474</v>
      </c>
      <c r="L6" s="22" t="s">
        <v>16</v>
      </c>
      <c r="M6" s="27" t="s">
        <v>34</v>
      </c>
      <c r="Q6" s="44">
        <f>SUM(Q4:Q5)</f>
        <v>115.49999999999999</v>
      </c>
      <c r="U6" s="45">
        <f>SUM(U2:U5)</f>
        <v>1</v>
      </c>
      <c r="V6" s="46">
        <f>SUM(V2:V5)</f>
        <v>115.49999999999997</v>
      </c>
    </row>
    <row r="7" spans="1:12" ht="15">
      <c r="A7" s="15">
        <v>3</v>
      </c>
      <c r="B7" s="15">
        <v>4</v>
      </c>
      <c r="C7" s="17" t="s">
        <v>190</v>
      </c>
      <c r="D7" s="17" t="s">
        <v>191</v>
      </c>
      <c r="E7" s="17" t="s">
        <v>192</v>
      </c>
      <c r="F7" s="18">
        <v>17.23</v>
      </c>
      <c r="G7" s="16"/>
      <c r="H7" s="16"/>
      <c r="I7" s="19"/>
      <c r="J7" s="20" t="s">
        <v>15</v>
      </c>
      <c r="K7" s="24">
        <f>K5+2</f>
        <v>18.474</v>
      </c>
      <c r="L7" s="22" t="s">
        <v>18</v>
      </c>
    </row>
    <row r="8" spans="1:21" ht="15">
      <c r="A8" s="15">
        <v>4</v>
      </c>
      <c r="B8" s="15">
        <v>5</v>
      </c>
      <c r="C8" s="17" t="s">
        <v>196</v>
      </c>
      <c r="D8" s="17" t="s">
        <v>197</v>
      </c>
      <c r="E8" s="17" t="s">
        <v>198</v>
      </c>
      <c r="F8" s="18">
        <v>17.303</v>
      </c>
      <c r="G8" s="16"/>
      <c r="H8" s="16"/>
      <c r="I8" s="19"/>
      <c r="J8" s="20"/>
      <c r="M8" s="47" t="s">
        <v>35</v>
      </c>
      <c r="N8" s="30"/>
      <c r="O8" s="30"/>
      <c r="P8" s="30"/>
      <c r="Q8" s="30"/>
      <c r="R8" s="30"/>
      <c r="S8" s="30"/>
      <c r="T8" s="30"/>
      <c r="U8" s="30"/>
    </row>
    <row r="9" spans="1:21" ht="15">
      <c r="A9" s="15">
        <v>5</v>
      </c>
      <c r="B9" s="15">
        <v>3</v>
      </c>
      <c r="C9" s="17" t="s">
        <v>199</v>
      </c>
      <c r="D9" s="17" t="s">
        <v>200</v>
      </c>
      <c r="E9" s="17" t="s">
        <v>186</v>
      </c>
      <c r="F9" s="18">
        <v>17.71</v>
      </c>
      <c r="G9" s="16">
        <v>1</v>
      </c>
      <c r="H9" s="16" t="s">
        <v>363</v>
      </c>
      <c r="I9" s="19"/>
      <c r="J9" s="26"/>
      <c r="K9" s="26"/>
      <c r="L9" s="4"/>
      <c r="M9" s="48" t="s">
        <v>36</v>
      </c>
      <c r="N9" s="150" t="s">
        <v>37</v>
      </c>
      <c r="O9" s="150" t="s">
        <v>38</v>
      </c>
      <c r="P9" s="150" t="s">
        <v>39</v>
      </c>
      <c r="Q9" s="150" t="s">
        <v>40</v>
      </c>
      <c r="R9" s="150" t="s">
        <v>41</v>
      </c>
      <c r="S9" s="150" t="s">
        <v>42</v>
      </c>
      <c r="T9" s="150" t="s">
        <v>109</v>
      </c>
      <c r="U9" s="150" t="s">
        <v>44</v>
      </c>
    </row>
    <row r="10" spans="1:21" ht="15">
      <c r="A10" s="15">
        <v>6</v>
      </c>
      <c r="B10" s="15" t="s">
        <v>262</v>
      </c>
      <c r="C10" s="17" t="s">
        <v>259</v>
      </c>
      <c r="D10" s="17" t="s">
        <v>260</v>
      </c>
      <c r="E10" s="17" t="s">
        <v>261</v>
      </c>
      <c r="F10" s="18">
        <v>17.963</v>
      </c>
      <c r="G10" s="16"/>
      <c r="H10" s="16"/>
      <c r="I10" s="19"/>
      <c r="J10" s="26"/>
      <c r="K10" s="26"/>
      <c r="L10" s="4"/>
      <c r="M10" s="47" t="s">
        <v>45</v>
      </c>
      <c r="N10" s="50">
        <f>V2</f>
        <v>57.74999999999999</v>
      </c>
      <c r="O10" s="95">
        <f>V2*0.6</f>
        <v>34.64999999999999</v>
      </c>
      <c r="P10" s="50">
        <f>V2*0.5</f>
        <v>28.874999999999996</v>
      </c>
      <c r="Q10" s="50">
        <f>V2*0.4</f>
        <v>23.099999999999998</v>
      </c>
      <c r="R10" s="50">
        <f>V2*0.3</f>
        <v>17.324999999999996</v>
      </c>
      <c r="S10" s="50">
        <f>V2*0.28</f>
        <v>16.169999999999998</v>
      </c>
      <c r="T10" s="50">
        <f>V2*0.27</f>
        <v>15.5925</v>
      </c>
      <c r="U10" s="50">
        <f>V2*0.24</f>
        <v>13.859999999999998</v>
      </c>
    </row>
    <row r="11" spans="1:21" ht="15">
      <c r="A11" s="15">
        <v>7</v>
      </c>
      <c r="B11" s="15">
        <v>8</v>
      </c>
      <c r="C11" s="17" t="s">
        <v>357</v>
      </c>
      <c r="D11" s="17" t="s">
        <v>299</v>
      </c>
      <c r="E11" s="17" t="s">
        <v>300</v>
      </c>
      <c r="F11" s="18">
        <v>18.05</v>
      </c>
      <c r="G11" s="16"/>
      <c r="H11" s="16"/>
      <c r="I11" s="19"/>
      <c r="J11" s="26" t="s">
        <v>19</v>
      </c>
      <c r="K11" s="26"/>
      <c r="M11" s="47" t="s">
        <v>46</v>
      </c>
      <c r="N11" s="50"/>
      <c r="O11" s="50">
        <f>V2*0.4</f>
        <v>23.099999999999998</v>
      </c>
      <c r="P11" s="50">
        <f>V2*0.3</f>
        <v>17.324999999999996</v>
      </c>
      <c r="Q11" s="50">
        <f>V2*0.3</f>
        <v>17.324999999999996</v>
      </c>
      <c r="R11" s="50">
        <f>V2*0.25</f>
        <v>14.437499999999998</v>
      </c>
      <c r="S11" s="50">
        <f>V2*0.22</f>
        <v>12.704999999999998</v>
      </c>
      <c r="T11" s="50">
        <f>V2*0.2</f>
        <v>11.549999999999999</v>
      </c>
      <c r="U11" s="50">
        <f>V2*0.18</f>
        <v>10.394999999999998</v>
      </c>
    </row>
    <row r="12" spans="1:21" ht="15">
      <c r="A12" s="15">
        <v>8</v>
      </c>
      <c r="B12" s="15">
        <v>9</v>
      </c>
      <c r="C12" s="17" t="s">
        <v>241</v>
      </c>
      <c r="D12" s="17" t="s">
        <v>239</v>
      </c>
      <c r="E12" s="17" t="s">
        <v>242</v>
      </c>
      <c r="F12" s="18">
        <v>18.167</v>
      </c>
      <c r="G12" s="16"/>
      <c r="H12" s="16"/>
      <c r="I12" s="19"/>
      <c r="J12" s="26" t="s">
        <v>20</v>
      </c>
      <c r="K12" s="26"/>
      <c r="M12" s="47" t="s">
        <v>47</v>
      </c>
      <c r="N12" s="50"/>
      <c r="O12" s="50"/>
      <c r="P12" s="50">
        <f>V2*0.2</f>
        <v>11.549999999999999</v>
      </c>
      <c r="Q12" s="50">
        <f>V2*0.2</f>
        <v>11.549999999999999</v>
      </c>
      <c r="R12" s="50">
        <f>V2*0.2</f>
        <v>11.549999999999999</v>
      </c>
      <c r="S12" s="50">
        <f>V2*0.18</f>
        <v>10.394999999999998</v>
      </c>
      <c r="T12" s="50">
        <f>V2*0.16</f>
        <v>9.239999999999998</v>
      </c>
      <c r="U12" s="50">
        <f>V2*0.15</f>
        <v>8.662499999999998</v>
      </c>
    </row>
    <row r="13" spans="1:21" ht="15">
      <c r="A13" s="15">
        <v>9</v>
      </c>
      <c r="B13" s="15">
        <v>1</v>
      </c>
      <c r="C13" s="17" t="s">
        <v>236</v>
      </c>
      <c r="D13" s="17" t="s">
        <v>237</v>
      </c>
      <c r="E13" s="17" t="s">
        <v>238</v>
      </c>
      <c r="F13" s="18">
        <v>19.706</v>
      </c>
      <c r="G13" s="16">
        <v>1</v>
      </c>
      <c r="H13" s="16" t="s">
        <v>364</v>
      </c>
      <c r="I13" s="19"/>
      <c r="J13" s="26" t="s">
        <v>21</v>
      </c>
      <c r="K13" s="26"/>
      <c r="M13" s="47" t="s">
        <v>48</v>
      </c>
      <c r="N13" s="50"/>
      <c r="O13" s="50"/>
      <c r="P13" s="50"/>
      <c r="Q13" s="50">
        <f>V2*0.1</f>
        <v>5.7749999999999995</v>
      </c>
      <c r="R13" s="50">
        <f>V2*0.15</f>
        <v>8.662499999999998</v>
      </c>
      <c r="S13" s="50">
        <f>V2*0.14</f>
        <v>8.084999999999999</v>
      </c>
      <c r="T13" s="50">
        <f>V2*0.12</f>
        <v>6.929999999999999</v>
      </c>
      <c r="U13" s="50">
        <f>V2*0.12</f>
        <v>6.929999999999999</v>
      </c>
    </row>
    <row r="14" spans="1:21" ht="15">
      <c r="A14" s="15">
        <v>10</v>
      </c>
      <c r="B14" s="15">
        <v>7</v>
      </c>
      <c r="C14" s="17" t="s">
        <v>193</v>
      </c>
      <c r="D14" s="17" t="s">
        <v>239</v>
      </c>
      <c r="E14" s="17" t="s">
        <v>240</v>
      </c>
      <c r="F14" s="18">
        <v>20.603</v>
      </c>
      <c r="G14" s="16"/>
      <c r="H14" s="16"/>
      <c r="I14" s="19"/>
      <c r="J14" s="26" t="s">
        <v>22</v>
      </c>
      <c r="K14" s="26"/>
      <c r="M14" s="47" t="s">
        <v>49</v>
      </c>
      <c r="N14" s="50"/>
      <c r="O14" s="50"/>
      <c r="P14" s="50"/>
      <c r="Q14" s="50"/>
      <c r="R14" s="50">
        <f>V2*0.1</f>
        <v>5.7749999999999995</v>
      </c>
      <c r="S14" s="50">
        <f>V2*0.1</f>
        <v>5.7749999999999995</v>
      </c>
      <c r="T14" s="50">
        <f>V2*0.1</f>
        <v>5.7749999999999995</v>
      </c>
      <c r="U14" s="50">
        <f>V2*0.1</f>
        <v>5.7749999999999995</v>
      </c>
    </row>
    <row r="15" spans="1:21" ht="15">
      <c r="A15" s="15">
        <v>11</v>
      </c>
      <c r="B15" s="15">
        <v>2</v>
      </c>
      <c r="C15" s="17" t="s">
        <v>156</v>
      </c>
      <c r="D15" s="17" t="s">
        <v>157</v>
      </c>
      <c r="E15" s="17" t="s">
        <v>158</v>
      </c>
      <c r="F15" s="18">
        <v>23.895</v>
      </c>
      <c r="G15" s="16"/>
      <c r="H15" s="16"/>
      <c r="I15" s="19"/>
      <c r="J15" s="26"/>
      <c r="K15" s="26"/>
      <c r="L15" s="4"/>
      <c r="M15" s="47" t="s">
        <v>50</v>
      </c>
      <c r="N15" s="50"/>
      <c r="O15" s="50"/>
      <c r="P15" s="50"/>
      <c r="Q15" s="50"/>
      <c r="R15" s="50"/>
      <c r="S15" s="50">
        <f>V2*0.08</f>
        <v>4.619999999999999</v>
      </c>
      <c r="T15" s="50">
        <f>V2*0.08</f>
        <v>4.619999999999999</v>
      </c>
      <c r="U15" s="50">
        <f>V2*0.08</f>
        <v>4.619999999999999</v>
      </c>
    </row>
    <row r="16" spans="1:21" ht="15">
      <c r="A16" s="15">
        <v>12</v>
      </c>
      <c r="B16" s="15" t="s">
        <v>139</v>
      </c>
      <c r="C16" s="17" t="s">
        <v>313</v>
      </c>
      <c r="D16" s="17" t="s">
        <v>349</v>
      </c>
      <c r="E16" s="17" t="s">
        <v>315</v>
      </c>
      <c r="F16" s="18">
        <v>916.151</v>
      </c>
      <c r="G16" s="16"/>
      <c r="H16" s="16"/>
      <c r="I16" s="19"/>
      <c r="J16" s="26"/>
      <c r="K16" s="26"/>
      <c r="L16" s="4"/>
      <c r="M16" s="47" t="s">
        <v>51</v>
      </c>
      <c r="N16" s="50"/>
      <c r="O16" s="50"/>
      <c r="P16" s="50"/>
      <c r="Q16" s="50"/>
      <c r="R16" s="50"/>
      <c r="S16" s="50"/>
      <c r="T16" s="50">
        <f>V2*0.07</f>
        <v>4.0424999999999995</v>
      </c>
      <c r="U16" s="50">
        <f>V2*0.07</f>
        <v>4.0424999999999995</v>
      </c>
    </row>
    <row r="17" spans="1:21" ht="15">
      <c r="A17" s="15">
        <v>13</v>
      </c>
      <c r="B17" s="15">
        <v>10</v>
      </c>
      <c r="C17" s="17" t="s">
        <v>193</v>
      </c>
      <c r="D17" s="17" t="s">
        <v>239</v>
      </c>
      <c r="E17" s="17" t="s">
        <v>247</v>
      </c>
      <c r="F17" s="18">
        <v>921.009</v>
      </c>
      <c r="G17" s="16"/>
      <c r="H17" s="16"/>
      <c r="I17" s="19"/>
      <c r="J17" s="26"/>
      <c r="K17" s="26"/>
      <c r="L17" s="4"/>
      <c r="M17" s="52" t="s">
        <v>52</v>
      </c>
      <c r="N17" s="53"/>
      <c r="O17" s="53"/>
      <c r="P17" s="53"/>
      <c r="Q17" s="53"/>
      <c r="R17" s="53"/>
      <c r="S17" s="53"/>
      <c r="T17" s="53"/>
      <c r="U17" s="53">
        <f>V2*0.06</f>
        <v>3.4649999999999994</v>
      </c>
    </row>
    <row r="18" spans="1:21" ht="15">
      <c r="A18" s="15">
        <v>14</v>
      </c>
      <c r="B18" s="15" t="s">
        <v>356</v>
      </c>
      <c r="C18" s="17" t="s">
        <v>350</v>
      </c>
      <c r="D18" s="17" t="s">
        <v>351</v>
      </c>
      <c r="E18" s="17" t="s">
        <v>352</v>
      </c>
      <c r="F18" s="18"/>
      <c r="G18" s="16"/>
      <c r="H18" s="16"/>
      <c r="I18" s="19"/>
      <c r="J18" s="26"/>
      <c r="K18" s="26"/>
      <c r="L18" s="4"/>
      <c r="M18" s="54" t="s">
        <v>53</v>
      </c>
      <c r="N18" s="50">
        <f aca="true" t="shared" si="0" ref="N18:U18">SUM(N10:N17)</f>
        <v>57.74999999999999</v>
      </c>
      <c r="O18" s="50">
        <f t="shared" si="0"/>
        <v>57.749999999999986</v>
      </c>
      <c r="P18" s="50">
        <f t="shared" si="0"/>
        <v>57.749999999999986</v>
      </c>
      <c r="Q18" s="50">
        <f t="shared" si="0"/>
        <v>57.74999999999999</v>
      </c>
      <c r="R18" s="50">
        <f t="shared" si="0"/>
        <v>57.74999999999999</v>
      </c>
      <c r="S18" s="50">
        <f t="shared" si="0"/>
        <v>57.74999999999999</v>
      </c>
      <c r="T18" s="50">
        <f t="shared" si="0"/>
        <v>57.749999999999986</v>
      </c>
      <c r="U18" s="50">
        <f t="shared" si="0"/>
        <v>57.74999999999998</v>
      </c>
    </row>
    <row r="19" spans="1:21" ht="15">
      <c r="A19" s="15">
        <v>15</v>
      </c>
      <c r="B19" s="15"/>
      <c r="C19" s="17"/>
      <c r="D19" s="17"/>
      <c r="E19" s="17"/>
      <c r="F19" s="18"/>
      <c r="G19" s="16"/>
      <c r="H19" s="16"/>
      <c r="I19" s="19"/>
      <c r="J19" s="26"/>
      <c r="K19" s="26"/>
      <c r="L19" s="4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5">
      <c r="A20" s="15">
        <v>16</v>
      </c>
      <c r="B20" s="15"/>
      <c r="C20" s="17"/>
      <c r="D20" s="17"/>
      <c r="E20" s="17"/>
      <c r="F20" s="18"/>
      <c r="G20" s="16"/>
      <c r="H20" s="16"/>
      <c r="I20" s="19"/>
      <c r="J20" s="26"/>
      <c r="K20" s="26"/>
      <c r="L20" s="4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5">
      <c r="A21" s="15">
        <v>17</v>
      </c>
      <c r="B21" s="15"/>
      <c r="C21" s="17"/>
      <c r="D21" s="17"/>
      <c r="E21" s="17"/>
      <c r="F21" s="18"/>
      <c r="G21" s="16"/>
      <c r="H21" s="16"/>
      <c r="I21" s="19"/>
      <c r="J21" s="26"/>
      <c r="K21" s="26"/>
      <c r="L21" s="4"/>
      <c r="M21" s="55" t="s">
        <v>54</v>
      </c>
      <c r="N21" s="34"/>
      <c r="O21" s="34"/>
      <c r="P21" s="34"/>
      <c r="Q21" s="34"/>
      <c r="R21" s="34"/>
      <c r="S21" s="34"/>
      <c r="T21" s="34"/>
      <c r="U21" s="34"/>
    </row>
    <row r="22" spans="1:21" ht="15">
      <c r="A22" s="15">
        <v>18</v>
      </c>
      <c r="B22" s="16"/>
      <c r="C22" s="17"/>
      <c r="D22" s="17"/>
      <c r="E22" s="17"/>
      <c r="F22" s="18"/>
      <c r="G22" s="16"/>
      <c r="H22" s="16"/>
      <c r="I22" s="19"/>
      <c r="J22" s="26"/>
      <c r="K22" s="26"/>
      <c r="L22" s="4"/>
      <c r="M22" s="56" t="s">
        <v>36</v>
      </c>
      <c r="N22" s="149" t="s">
        <v>37</v>
      </c>
      <c r="O22" s="149" t="s">
        <v>38</v>
      </c>
      <c r="P22" s="149" t="s">
        <v>39</v>
      </c>
      <c r="Q22" s="149" t="s">
        <v>40</v>
      </c>
      <c r="R22" s="149" t="s">
        <v>41</v>
      </c>
      <c r="S22" s="149" t="s">
        <v>42</v>
      </c>
      <c r="T22" s="149" t="s">
        <v>109</v>
      </c>
      <c r="U22" s="149" t="s">
        <v>44</v>
      </c>
    </row>
    <row r="23" spans="1:21" ht="15">
      <c r="A23" s="15">
        <v>19</v>
      </c>
      <c r="B23" s="16"/>
      <c r="C23" s="17"/>
      <c r="D23" s="17"/>
      <c r="E23" s="17"/>
      <c r="F23" s="18"/>
      <c r="G23" s="16"/>
      <c r="H23" s="16"/>
      <c r="I23" s="19"/>
      <c r="J23" s="26"/>
      <c r="K23" s="26"/>
      <c r="L23" s="4"/>
      <c r="M23" s="58" t="s">
        <v>45</v>
      </c>
      <c r="N23" s="59">
        <f>V3</f>
        <v>34.64999999999999</v>
      </c>
      <c r="O23" s="96">
        <f>V3*0.6</f>
        <v>20.789999999999996</v>
      </c>
      <c r="P23" s="59">
        <f>V3*0.5</f>
        <v>17.324999999999996</v>
      </c>
      <c r="Q23" s="59">
        <f>V3*0.4</f>
        <v>13.859999999999998</v>
      </c>
      <c r="R23" s="59">
        <f>V3*0.3</f>
        <v>10.394999999999998</v>
      </c>
      <c r="S23" s="59">
        <f>V3*0.28</f>
        <v>9.701999999999998</v>
      </c>
      <c r="T23" s="59">
        <f>V3*0.27</f>
        <v>9.355499999999997</v>
      </c>
      <c r="U23" s="59">
        <f>V3*0.24</f>
        <v>8.315999999999997</v>
      </c>
    </row>
    <row r="24" spans="1:21" ht="15">
      <c r="A24" s="15">
        <v>20</v>
      </c>
      <c r="B24" s="16"/>
      <c r="C24" s="17"/>
      <c r="D24" s="17"/>
      <c r="E24" s="17"/>
      <c r="F24" s="18"/>
      <c r="G24" s="16"/>
      <c r="H24" s="16"/>
      <c r="I24" s="19"/>
      <c r="J24" s="26"/>
      <c r="K24" s="26"/>
      <c r="L24" s="4"/>
      <c r="M24" s="58" t="s">
        <v>46</v>
      </c>
      <c r="N24" s="59"/>
      <c r="O24" s="59">
        <f>V3*0.4</f>
        <v>13.859999999999998</v>
      </c>
      <c r="P24" s="59">
        <f>V3*0.3</f>
        <v>10.394999999999998</v>
      </c>
      <c r="Q24" s="59">
        <f>V3*0.3</f>
        <v>10.394999999999998</v>
      </c>
      <c r="R24" s="59">
        <f>V3*0.25</f>
        <v>8.662499999999998</v>
      </c>
      <c r="S24" s="59">
        <f>V3*0.22</f>
        <v>7.622999999999998</v>
      </c>
      <c r="T24" s="59">
        <f>V3*0.2</f>
        <v>6.929999999999999</v>
      </c>
      <c r="U24" s="59">
        <f>V3*0.18</f>
        <v>6.236999999999998</v>
      </c>
    </row>
    <row r="25" spans="1:21" ht="15">
      <c r="A25" s="15">
        <v>21</v>
      </c>
      <c r="B25" s="16"/>
      <c r="C25" s="17"/>
      <c r="D25" s="17"/>
      <c r="E25" s="17"/>
      <c r="F25" s="18"/>
      <c r="G25" s="16"/>
      <c r="H25" s="16"/>
      <c r="I25" s="19"/>
      <c r="J25" s="26"/>
      <c r="K25" s="26"/>
      <c r="L25" s="4"/>
      <c r="M25" s="58" t="s">
        <v>47</v>
      </c>
      <c r="N25" s="59"/>
      <c r="O25" s="59"/>
      <c r="P25" s="59">
        <f>V3*0.2</f>
        <v>6.929999999999999</v>
      </c>
      <c r="Q25" s="59">
        <f>V3*0.2</f>
        <v>6.929999999999999</v>
      </c>
      <c r="R25" s="59">
        <f>V3*0.2</f>
        <v>6.929999999999999</v>
      </c>
      <c r="S25" s="59">
        <f>V3*0.18</f>
        <v>6.236999999999998</v>
      </c>
      <c r="T25" s="59">
        <f>V3*0.16</f>
        <v>5.543999999999999</v>
      </c>
      <c r="U25" s="59">
        <f>V3*0.15</f>
        <v>5.197499999999999</v>
      </c>
    </row>
    <row r="26" spans="1:21" ht="15">
      <c r="A26" s="15">
        <v>22</v>
      </c>
      <c r="B26" s="16"/>
      <c r="C26" s="17"/>
      <c r="D26" s="17"/>
      <c r="E26" s="17"/>
      <c r="F26" s="18"/>
      <c r="G26" s="16"/>
      <c r="H26" s="16"/>
      <c r="I26" s="19"/>
      <c r="J26" s="26"/>
      <c r="K26" s="26"/>
      <c r="L26" s="4"/>
      <c r="M26" s="58" t="s">
        <v>48</v>
      </c>
      <c r="N26" s="59"/>
      <c r="O26" s="59"/>
      <c r="P26" s="59"/>
      <c r="Q26" s="59">
        <f>V3*0.1</f>
        <v>3.4649999999999994</v>
      </c>
      <c r="R26" s="59">
        <f>V3*0.15</f>
        <v>5.197499999999999</v>
      </c>
      <c r="S26" s="59">
        <f>V3*0.14</f>
        <v>4.850999999999999</v>
      </c>
      <c r="T26" s="59">
        <f>V3*0.12</f>
        <v>4.157999999999999</v>
      </c>
      <c r="U26" s="59">
        <f>V3*0.12</f>
        <v>4.157999999999999</v>
      </c>
    </row>
    <row r="27" spans="1:21" ht="15">
      <c r="A27" s="15">
        <v>23</v>
      </c>
      <c r="B27" s="16"/>
      <c r="C27" s="17"/>
      <c r="D27" s="17"/>
      <c r="E27" s="17"/>
      <c r="F27" s="18"/>
      <c r="G27" s="16"/>
      <c r="H27" s="16"/>
      <c r="I27" s="19"/>
      <c r="J27" s="26"/>
      <c r="K27" s="26"/>
      <c r="L27" s="4"/>
      <c r="M27" s="58" t="s">
        <v>49</v>
      </c>
      <c r="N27" s="59"/>
      <c r="O27" s="59"/>
      <c r="P27" s="59"/>
      <c r="Q27" s="59"/>
      <c r="R27" s="59">
        <f>V3*0.1</f>
        <v>3.4649999999999994</v>
      </c>
      <c r="S27" s="59">
        <f>V3*0.1</f>
        <v>3.4649999999999994</v>
      </c>
      <c r="T27" s="59">
        <f>V3*0.1</f>
        <v>3.4649999999999994</v>
      </c>
      <c r="U27" s="59">
        <f>V3*0.1</f>
        <v>3.4649999999999994</v>
      </c>
    </row>
    <row r="28" spans="1:21" ht="15">
      <c r="A28" s="15">
        <v>24</v>
      </c>
      <c r="B28" s="16"/>
      <c r="C28" s="17"/>
      <c r="D28" s="17"/>
      <c r="E28" s="17"/>
      <c r="F28" s="18"/>
      <c r="G28" s="16"/>
      <c r="H28" s="16"/>
      <c r="I28" s="19"/>
      <c r="J28" s="26"/>
      <c r="K28" s="26"/>
      <c r="L28" s="4"/>
      <c r="M28" s="58" t="s">
        <v>50</v>
      </c>
      <c r="N28" s="59"/>
      <c r="O28" s="59"/>
      <c r="P28" s="59"/>
      <c r="Q28" s="59"/>
      <c r="R28" s="59"/>
      <c r="S28" s="59">
        <f>V3*0.08</f>
        <v>2.7719999999999994</v>
      </c>
      <c r="T28" s="59">
        <f>V3*0.08</f>
        <v>2.7719999999999994</v>
      </c>
      <c r="U28" s="59">
        <f>V3*0.08</f>
        <v>2.7719999999999994</v>
      </c>
    </row>
    <row r="29" spans="1:21" ht="15">
      <c r="A29" s="15">
        <v>25</v>
      </c>
      <c r="B29" s="16"/>
      <c r="C29" s="17"/>
      <c r="D29" s="17"/>
      <c r="E29" s="17"/>
      <c r="F29" s="18"/>
      <c r="G29" s="16"/>
      <c r="H29" s="16"/>
      <c r="I29" s="19"/>
      <c r="J29" s="26"/>
      <c r="K29" s="26"/>
      <c r="L29" s="4"/>
      <c r="M29" s="58" t="s">
        <v>51</v>
      </c>
      <c r="N29" s="59"/>
      <c r="O29" s="59"/>
      <c r="P29" s="59"/>
      <c r="Q29" s="59"/>
      <c r="R29" s="59"/>
      <c r="S29" s="59"/>
      <c r="T29" s="59">
        <f>V3*0.07</f>
        <v>2.4254999999999995</v>
      </c>
      <c r="U29" s="59">
        <f>V3*0.07</f>
        <v>2.4254999999999995</v>
      </c>
    </row>
    <row r="30" spans="1:21" ht="15">
      <c r="A30" s="15">
        <v>26</v>
      </c>
      <c r="B30" s="16"/>
      <c r="C30" s="17"/>
      <c r="D30" s="17"/>
      <c r="E30" s="17"/>
      <c r="F30" s="18"/>
      <c r="G30" s="16"/>
      <c r="H30" s="16"/>
      <c r="I30" s="19"/>
      <c r="J30" s="26"/>
      <c r="K30" s="26"/>
      <c r="L30" s="4"/>
      <c r="M30" s="61" t="s">
        <v>52</v>
      </c>
      <c r="N30" s="62"/>
      <c r="O30" s="62"/>
      <c r="P30" s="62"/>
      <c r="Q30" s="62"/>
      <c r="R30" s="62"/>
      <c r="S30" s="62"/>
      <c r="T30" s="62"/>
      <c r="U30" s="62">
        <f>V3*0.06</f>
        <v>2.0789999999999993</v>
      </c>
    </row>
    <row r="31" spans="1:21" ht="15">
      <c r="A31" s="15">
        <v>27</v>
      </c>
      <c r="B31" s="16"/>
      <c r="C31" s="17"/>
      <c r="D31" s="17"/>
      <c r="E31" s="17"/>
      <c r="F31" s="18"/>
      <c r="G31" s="16"/>
      <c r="H31" s="16"/>
      <c r="I31" s="19"/>
      <c r="J31" s="26"/>
      <c r="K31" s="26"/>
      <c r="L31" s="4"/>
      <c r="M31" s="55" t="s">
        <v>53</v>
      </c>
      <c r="N31" s="59">
        <f aca="true" t="shared" si="1" ref="N31:U31">SUM(N23:N30)</f>
        <v>34.64999999999999</v>
      </c>
      <c r="O31" s="59">
        <f t="shared" si="1"/>
        <v>34.64999999999999</v>
      </c>
      <c r="P31" s="59">
        <f t="shared" si="1"/>
        <v>34.64999999999999</v>
      </c>
      <c r="Q31" s="59">
        <f t="shared" si="1"/>
        <v>34.64999999999999</v>
      </c>
      <c r="R31" s="59">
        <f t="shared" si="1"/>
        <v>34.64999999999999</v>
      </c>
      <c r="S31" s="59">
        <f t="shared" si="1"/>
        <v>34.64999999999999</v>
      </c>
      <c r="T31" s="59">
        <f t="shared" si="1"/>
        <v>34.64999999999999</v>
      </c>
      <c r="U31" s="59">
        <f t="shared" si="1"/>
        <v>34.64999999999999</v>
      </c>
    </row>
    <row r="32" spans="1:21" ht="15">
      <c r="A32" s="15">
        <v>28</v>
      </c>
      <c r="B32" s="16"/>
      <c r="C32" s="17"/>
      <c r="D32" s="17"/>
      <c r="E32" s="17"/>
      <c r="F32" s="18"/>
      <c r="G32" s="16"/>
      <c r="H32" s="16"/>
      <c r="I32" s="19"/>
      <c r="J32" s="26"/>
      <c r="K32" s="26"/>
      <c r="L32" s="4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>
      <c r="A33" s="15">
        <v>29</v>
      </c>
      <c r="B33" s="16"/>
      <c r="C33" s="17"/>
      <c r="D33" s="17"/>
      <c r="E33" s="17"/>
      <c r="F33" s="18"/>
      <c r="G33" s="16"/>
      <c r="H33" s="16"/>
      <c r="I33" s="19"/>
      <c r="J33" s="26"/>
      <c r="K33" s="26"/>
      <c r="L33" s="4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5">
      <c r="A34" s="15">
        <v>30</v>
      </c>
      <c r="B34" s="16"/>
      <c r="C34" s="17"/>
      <c r="D34" s="17"/>
      <c r="E34" s="17"/>
      <c r="F34" s="18"/>
      <c r="G34" s="16"/>
      <c r="H34" s="16"/>
      <c r="I34" s="19"/>
      <c r="J34" s="26"/>
      <c r="K34" s="26"/>
      <c r="L34" s="4"/>
      <c r="M34" s="63" t="s">
        <v>55</v>
      </c>
      <c r="N34" s="38"/>
      <c r="O34" s="38"/>
      <c r="P34" s="38"/>
      <c r="Q34" s="38"/>
      <c r="R34" s="38"/>
      <c r="S34" s="38"/>
      <c r="T34" s="38"/>
      <c r="U34" s="38"/>
    </row>
    <row r="35" spans="1:21" ht="15">
      <c r="A35" s="15">
        <v>31</v>
      </c>
      <c r="B35" s="16"/>
      <c r="C35" s="17"/>
      <c r="D35" s="17"/>
      <c r="E35" s="17"/>
      <c r="F35" s="18"/>
      <c r="G35" s="16"/>
      <c r="H35" s="16"/>
      <c r="I35" s="19"/>
      <c r="J35" s="26"/>
      <c r="K35" s="26"/>
      <c r="L35" s="4"/>
      <c r="M35" s="64" t="s">
        <v>36</v>
      </c>
      <c r="N35" s="65" t="s">
        <v>64</v>
      </c>
      <c r="O35" s="65" t="s">
        <v>65</v>
      </c>
      <c r="P35" s="65" t="s">
        <v>66</v>
      </c>
      <c r="Q35" s="65" t="s">
        <v>67</v>
      </c>
      <c r="R35" s="65" t="s">
        <v>68</v>
      </c>
      <c r="S35" s="65" t="s">
        <v>69</v>
      </c>
      <c r="T35" s="65" t="s">
        <v>70</v>
      </c>
      <c r="U35" s="65" t="s">
        <v>71</v>
      </c>
    </row>
    <row r="36" spans="1:21" ht="15">
      <c r="A36" s="15">
        <v>32</v>
      </c>
      <c r="B36" s="16"/>
      <c r="C36" s="17"/>
      <c r="D36" s="17"/>
      <c r="E36" s="17"/>
      <c r="F36" s="18"/>
      <c r="G36" s="16"/>
      <c r="H36" s="16"/>
      <c r="I36" s="19"/>
      <c r="J36" s="26"/>
      <c r="K36" s="26"/>
      <c r="L36" s="4"/>
      <c r="M36" s="66" t="s">
        <v>45</v>
      </c>
      <c r="N36" s="67">
        <f>V4</f>
        <v>23.099999999999998</v>
      </c>
      <c r="O36" s="97">
        <f>V4*0.6</f>
        <v>13.859999999999998</v>
      </c>
      <c r="P36" s="67">
        <f>V4*0.5</f>
        <v>11.549999999999999</v>
      </c>
      <c r="Q36" s="67">
        <f>V4*0.4</f>
        <v>9.24</v>
      </c>
      <c r="R36" s="67">
        <f>V4*0.3</f>
        <v>6.929999999999999</v>
      </c>
      <c r="S36" s="67">
        <f>V4*0.28</f>
        <v>6.468</v>
      </c>
      <c r="T36" s="67">
        <f>V4*0.27</f>
        <v>6.237</v>
      </c>
      <c r="U36" s="67">
        <f>V4*0.24</f>
        <v>5.544</v>
      </c>
    </row>
    <row r="37" spans="1:21" ht="15">
      <c r="A37" s="15">
        <v>33</v>
      </c>
      <c r="B37" s="16"/>
      <c r="C37" s="17"/>
      <c r="D37" s="17"/>
      <c r="E37" s="17"/>
      <c r="F37" s="18"/>
      <c r="G37" s="16"/>
      <c r="H37" s="16"/>
      <c r="I37" s="19"/>
      <c r="J37" s="26"/>
      <c r="K37" s="26"/>
      <c r="L37" s="4"/>
      <c r="M37" s="66" t="s">
        <v>46</v>
      </c>
      <c r="N37" s="67"/>
      <c r="O37" s="67">
        <f>V4*0.4</f>
        <v>9.24</v>
      </c>
      <c r="P37" s="67">
        <f>V4*0.3</f>
        <v>6.929999999999999</v>
      </c>
      <c r="Q37" s="67">
        <f>V4*0.3</f>
        <v>6.929999999999999</v>
      </c>
      <c r="R37" s="67">
        <f>V4*0.25</f>
        <v>5.7749999999999995</v>
      </c>
      <c r="S37" s="67">
        <f>V4*0.22</f>
        <v>5.082</v>
      </c>
      <c r="T37" s="67">
        <f>V4*0.2</f>
        <v>4.62</v>
      </c>
      <c r="U37" s="67">
        <f>V4*0.18</f>
        <v>4.1579999999999995</v>
      </c>
    </row>
    <row r="38" spans="1:21" ht="15">
      <c r="A38" s="15">
        <v>34</v>
      </c>
      <c r="B38" s="16"/>
      <c r="C38" s="17"/>
      <c r="D38" s="17"/>
      <c r="E38" s="17"/>
      <c r="F38" s="18"/>
      <c r="G38" s="16"/>
      <c r="H38" s="16"/>
      <c r="I38" s="19"/>
      <c r="J38" s="26"/>
      <c r="K38" s="26"/>
      <c r="L38" s="4"/>
      <c r="M38" s="66" t="s">
        <v>47</v>
      </c>
      <c r="N38" s="67"/>
      <c r="O38" s="67"/>
      <c r="P38" s="67">
        <f>V4*0.2</f>
        <v>4.62</v>
      </c>
      <c r="Q38" s="67">
        <f>V4*0.2</f>
        <v>4.62</v>
      </c>
      <c r="R38" s="67">
        <f>V4*0.2</f>
        <v>4.62</v>
      </c>
      <c r="S38" s="67">
        <f>V4*0.18</f>
        <v>4.1579999999999995</v>
      </c>
      <c r="T38" s="67">
        <f>V4*0.16</f>
        <v>3.6959999999999997</v>
      </c>
      <c r="U38" s="67">
        <f>V4*0.15</f>
        <v>3.4649999999999994</v>
      </c>
    </row>
    <row r="39" spans="1:21" ht="15">
      <c r="A39" s="15">
        <v>35</v>
      </c>
      <c r="B39" s="16"/>
      <c r="C39" s="17"/>
      <c r="D39" s="17"/>
      <c r="E39" s="17"/>
      <c r="F39" s="18"/>
      <c r="G39" s="16"/>
      <c r="H39" s="16"/>
      <c r="I39" s="19"/>
      <c r="J39" s="26"/>
      <c r="K39" s="26"/>
      <c r="L39" s="4"/>
      <c r="M39" s="66" t="s">
        <v>48</v>
      </c>
      <c r="N39" s="67"/>
      <c r="O39" s="67"/>
      <c r="P39" s="67"/>
      <c r="Q39" s="67">
        <f>V4*0.1</f>
        <v>2.31</v>
      </c>
      <c r="R39" s="67">
        <f>V4*0.15</f>
        <v>3.4649999999999994</v>
      </c>
      <c r="S39" s="67">
        <f>V4*0.14</f>
        <v>3.234</v>
      </c>
      <c r="T39" s="67">
        <f>V4*0.12</f>
        <v>2.772</v>
      </c>
      <c r="U39" s="67">
        <f>V4*0.12</f>
        <v>2.772</v>
      </c>
    </row>
    <row r="40" spans="1:21" ht="15">
      <c r="A40" s="15">
        <v>36</v>
      </c>
      <c r="B40" s="16"/>
      <c r="C40" s="17"/>
      <c r="D40" s="17"/>
      <c r="E40" s="17"/>
      <c r="F40" s="18"/>
      <c r="G40" s="16"/>
      <c r="H40" s="16"/>
      <c r="I40" s="19"/>
      <c r="J40" s="26"/>
      <c r="K40" s="26"/>
      <c r="L40" s="4"/>
      <c r="M40" s="66" t="s">
        <v>49</v>
      </c>
      <c r="N40" s="67"/>
      <c r="O40" s="67"/>
      <c r="P40" s="67"/>
      <c r="Q40" s="67"/>
      <c r="R40" s="67">
        <f>V4*0.1</f>
        <v>2.31</v>
      </c>
      <c r="S40" s="67">
        <f>V4*0.1</f>
        <v>2.31</v>
      </c>
      <c r="T40" s="67">
        <f>V4*0.1</f>
        <v>2.31</v>
      </c>
      <c r="U40" s="67">
        <f>V4*0.1</f>
        <v>2.31</v>
      </c>
    </row>
    <row r="41" spans="1:21" ht="15">
      <c r="A41" s="15">
        <v>37</v>
      </c>
      <c r="B41" s="16"/>
      <c r="C41" s="17"/>
      <c r="D41" s="17"/>
      <c r="E41" s="17"/>
      <c r="F41" s="18"/>
      <c r="G41" s="16"/>
      <c r="H41" s="16"/>
      <c r="I41" s="19"/>
      <c r="J41" s="26"/>
      <c r="K41" s="26"/>
      <c r="L41" s="4"/>
      <c r="M41" s="66" t="s">
        <v>50</v>
      </c>
      <c r="N41" s="67"/>
      <c r="O41" s="67"/>
      <c r="P41" s="67"/>
      <c r="Q41" s="67"/>
      <c r="R41" s="67"/>
      <c r="S41" s="67">
        <f>V4*0.08</f>
        <v>1.8479999999999999</v>
      </c>
      <c r="T41" s="67">
        <f>V4*0.08</f>
        <v>1.8479999999999999</v>
      </c>
      <c r="U41" s="67">
        <f>V4*0.08</f>
        <v>1.8479999999999999</v>
      </c>
    </row>
    <row r="42" spans="1:21" ht="15">
      <c r="A42" s="15">
        <v>38</v>
      </c>
      <c r="B42" s="16"/>
      <c r="C42" s="17"/>
      <c r="D42" s="17"/>
      <c r="E42" s="17"/>
      <c r="F42" s="18"/>
      <c r="G42" s="16"/>
      <c r="H42" s="16"/>
      <c r="I42" s="19"/>
      <c r="J42" s="26"/>
      <c r="K42" s="26"/>
      <c r="L42" s="4"/>
      <c r="M42" s="66" t="s">
        <v>51</v>
      </c>
      <c r="N42" s="67"/>
      <c r="O42" s="67"/>
      <c r="P42" s="67"/>
      <c r="Q42" s="67"/>
      <c r="R42" s="67"/>
      <c r="S42" s="67"/>
      <c r="T42" s="67">
        <f>V4*0.07</f>
        <v>1.617</v>
      </c>
      <c r="U42" s="67">
        <f>V4*0.07</f>
        <v>1.617</v>
      </c>
    </row>
    <row r="43" spans="1:21" ht="15">
      <c r="A43" s="15">
        <v>39</v>
      </c>
      <c r="B43" s="16"/>
      <c r="C43" s="17"/>
      <c r="D43" s="17"/>
      <c r="E43" s="17"/>
      <c r="F43" s="18"/>
      <c r="G43" s="16"/>
      <c r="H43" s="16"/>
      <c r="I43" s="19"/>
      <c r="J43" s="26"/>
      <c r="K43" s="26"/>
      <c r="L43" s="4"/>
      <c r="M43" s="69" t="s">
        <v>52</v>
      </c>
      <c r="N43" s="70"/>
      <c r="O43" s="70"/>
      <c r="P43" s="70"/>
      <c r="Q43" s="70"/>
      <c r="R43" s="70"/>
      <c r="S43" s="70"/>
      <c r="T43" s="70"/>
      <c r="U43" s="70">
        <f>V4*0.06</f>
        <v>1.386</v>
      </c>
    </row>
    <row r="44" spans="1:21" ht="15">
      <c r="A44" s="15">
        <v>40</v>
      </c>
      <c r="B44" s="16"/>
      <c r="C44" s="17"/>
      <c r="D44" s="17"/>
      <c r="E44" s="17"/>
      <c r="F44" s="18"/>
      <c r="G44" s="16"/>
      <c r="H44" s="16"/>
      <c r="I44" s="19"/>
      <c r="J44" s="26"/>
      <c r="K44" s="26"/>
      <c r="L44" s="4"/>
      <c r="M44" s="63" t="s">
        <v>53</v>
      </c>
      <c r="N44" s="67">
        <f aca="true" t="shared" si="2" ref="N44:U44">SUM(N36:N43)</f>
        <v>23.099999999999998</v>
      </c>
      <c r="O44" s="67">
        <f t="shared" si="2"/>
        <v>23.099999999999998</v>
      </c>
      <c r="P44" s="67">
        <f t="shared" si="2"/>
        <v>23.099999999999998</v>
      </c>
      <c r="Q44" s="67">
        <f t="shared" si="2"/>
        <v>23.099999999999998</v>
      </c>
      <c r="R44" s="67">
        <f t="shared" si="2"/>
        <v>23.099999999999998</v>
      </c>
      <c r="S44" s="67">
        <f t="shared" si="2"/>
        <v>23.099999999999998</v>
      </c>
      <c r="T44" s="67">
        <f t="shared" si="2"/>
        <v>23.099999999999998</v>
      </c>
      <c r="U44" s="67">
        <f t="shared" si="2"/>
        <v>23.099999999999998</v>
      </c>
    </row>
    <row r="45" spans="1:12" ht="15">
      <c r="A45" s="15">
        <v>41</v>
      </c>
      <c r="B45" s="16"/>
      <c r="C45" s="17"/>
      <c r="D45" s="17"/>
      <c r="E45" s="17"/>
      <c r="F45" s="18"/>
      <c r="G45" s="16"/>
      <c r="H45" s="16"/>
      <c r="I45" s="19"/>
      <c r="J45" s="26"/>
      <c r="K45" s="26"/>
      <c r="L45" s="4"/>
    </row>
    <row r="46" spans="1:12" ht="15">
      <c r="A46" s="15">
        <v>42</v>
      </c>
      <c r="B46" s="16"/>
      <c r="C46" s="17"/>
      <c r="D46" s="17"/>
      <c r="E46" s="17"/>
      <c r="F46" s="18"/>
      <c r="G46" s="16"/>
      <c r="H46" s="16"/>
      <c r="I46" s="19"/>
      <c r="J46" s="26"/>
      <c r="K46" s="26"/>
      <c r="L46" s="4"/>
    </row>
    <row r="47" spans="1:12" ht="15">
      <c r="A47" s="15">
        <v>43</v>
      </c>
      <c r="B47" s="16"/>
      <c r="C47" s="17"/>
      <c r="D47" s="17"/>
      <c r="E47" s="17"/>
      <c r="F47" s="18"/>
      <c r="G47" s="16"/>
      <c r="H47" s="16"/>
      <c r="I47" s="19"/>
      <c r="J47" s="26"/>
      <c r="K47" s="26"/>
      <c r="L47" s="4"/>
    </row>
    <row r="48" spans="1:12" ht="15">
      <c r="A48" s="15">
        <v>44</v>
      </c>
      <c r="B48" s="16"/>
      <c r="C48" s="17"/>
      <c r="D48" s="17"/>
      <c r="E48" s="17"/>
      <c r="F48" s="18"/>
      <c r="G48" s="16"/>
      <c r="H48" s="16"/>
      <c r="I48" s="19"/>
      <c r="J48" s="26"/>
      <c r="K48" s="26"/>
      <c r="L48" s="4"/>
    </row>
    <row r="49" spans="1:12" ht="15">
      <c r="A49" s="15">
        <v>45</v>
      </c>
      <c r="B49" s="16"/>
      <c r="C49" s="17"/>
      <c r="D49" s="17"/>
      <c r="E49" s="17"/>
      <c r="F49" s="18"/>
      <c r="G49" s="16"/>
      <c r="H49" s="16"/>
      <c r="I49" s="19"/>
      <c r="J49" s="26"/>
      <c r="K49" s="26"/>
      <c r="L49" s="4"/>
    </row>
    <row r="50" spans="1:12" ht="15">
      <c r="A50" s="15">
        <v>46</v>
      </c>
      <c r="B50" s="16"/>
      <c r="C50" s="17"/>
      <c r="D50" s="17"/>
      <c r="E50" s="17"/>
      <c r="F50" s="18"/>
      <c r="G50" s="16"/>
      <c r="H50" s="16"/>
      <c r="I50" s="19"/>
      <c r="J50" s="26"/>
      <c r="K50" s="26"/>
      <c r="L50" s="4"/>
    </row>
    <row r="51" spans="1:12" ht="15">
      <c r="A51" s="15">
        <v>47</v>
      </c>
      <c r="B51" s="16"/>
      <c r="C51" s="17"/>
      <c r="D51" s="17"/>
      <c r="E51" s="17"/>
      <c r="F51" s="18"/>
      <c r="G51" s="16"/>
      <c r="H51" s="16"/>
      <c r="I51" s="19"/>
      <c r="J51" s="26"/>
      <c r="K51" s="26"/>
      <c r="L51" s="4"/>
    </row>
    <row r="52" spans="1:12" ht="15">
      <c r="A52" s="15">
        <v>48</v>
      </c>
      <c r="B52" s="16"/>
      <c r="C52" s="17"/>
      <c r="D52" s="17"/>
      <c r="E52" s="17"/>
      <c r="F52" s="18"/>
      <c r="G52" s="16"/>
      <c r="H52" s="16"/>
      <c r="I52" s="19"/>
      <c r="J52" s="26"/>
      <c r="K52" s="26"/>
      <c r="L52" s="4"/>
    </row>
    <row r="53" spans="1:12" ht="15">
      <c r="A53" s="15">
        <v>49</v>
      </c>
      <c r="B53" s="16"/>
      <c r="C53" s="17"/>
      <c r="D53" s="17"/>
      <c r="E53" s="17"/>
      <c r="F53" s="18"/>
      <c r="G53" s="16"/>
      <c r="H53" s="16"/>
      <c r="I53" s="19"/>
      <c r="J53" s="26"/>
      <c r="K53" s="26"/>
      <c r="L53" s="4"/>
    </row>
    <row r="54" spans="1:12" ht="15">
      <c r="A54" s="15">
        <v>50</v>
      </c>
      <c r="B54" s="16"/>
      <c r="C54" s="17"/>
      <c r="D54" s="17"/>
      <c r="E54" s="17"/>
      <c r="F54" s="18"/>
      <c r="G54" s="16"/>
      <c r="H54" s="16"/>
      <c r="I54" s="19"/>
      <c r="J54" s="26"/>
      <c r="K54" s="26"/>
      <c r="L54" s="4"/>
    </row>
    <row r="55" spans="1:12" ht="15">
      <c r="A55" s="15">
        <v>51</v>
      </c>
      <c r="B55" s="16"/>
      <c r="C55" s="17"/>
      <c r="D55" s="17"/>
      <c r="E55" s="17"/>
      <c r="F55" s="18"/>
      <c r="G55" s="16"/>
      <c r="H55" s="16"/>
      <c r="I55" s="19"/>
      <c r="J55" s="26"/>
      <c r="K55" s="26"/>
      <c r="L55" s="4"/>
    </row>
    <row r="56" spans="1:12" ht="15">
      <c r="A56" s="15">
        <v>52</v>
      </c>
      <c r="B56" s="15"/>
      <c r="C56" s="15"/>
      <c r="D56" s="15"/>
      <c r="E56" s="15"/>
      <c r="F56" s="18"/>
      <c r="G56" s="16"/>
      <c r="H56" s="16"/>
      <c r="I56" s="19"/>
      <c r="J56" s="26"/>
      <c r="K56" s="26"/>
      <c r="L56" s="4"/>
    </row>
    <row r="57" spans="1:12" ht="15">
      <c r="A57" s="15">
        <v>53</v>
      </c>
      <c r="B57" s="15"/>
      <c r="C57" s="15"/>
      <c r="D57" s="15"/>
      <c r="E57" s="15"/>
      <c r="F57" s="18"/>
      <c r="G57" s="16"/>
      <c r="H57" s="16"/>
      <c r="I57" s="19"/>
      <c r="J57" s="26"/>
      <c r="K57" s="26"/>
      <c r="L57" s="4"/>
    </row>
    <row r="58" spans="1:12" ht="15">
      <c r="A58" s="15">
        <v>54</v>
      </c>
      <c r="B58" s="15"/>
      <c r="C58" s="15"/>
      <c r="D58" s="15"/>
      <c r="E58" s="15"/>
      <c r="F58" s="18"/>
      <c r="G58" s="16"/>
      <c r="H58" s="16"/>
      <c r="I58" s="19"/>
      <c r="J58" s="26"/>
      <c r="K58" s="26"/>
      <c r="L58" s="4"/>
    </row>
    <row r="59" spans="1:12" ht="15">
      <c r="A59" s="15">
        <v>55</v>
      </c>
      <c r="B59" s="15"/>
      <c r="C59" s="15"/>
      <c r="D59" s="15"/>
      <c r="E59" s="15"/>
      <c r="F59" s="18"/>
      <c r="G59" s="16"/>
      <c r="H59" s="16"/>
      <c r="I59" s="19"/>
      <c r="J59" s="26"/>
      <c r="K59" s="26"/>
      <c r="L59" s="4"/>
    </row>
    <row r="60" spans="1:12" ht="15">
      <c r="A60" s="15">
        <v>56</v>
      </c>
      <c r="B60" s="15"/>
      <c r="C60" s="15"/>
      <c r="D60" s="15"/>
      <c r="E60" s="15"/>
      <c r="F60" s="18"/>
      <c r="G60" s="16"/>
      <c r="H60" s="16"/>
      <c r="I60" s="19"/>
      <c r="J60" s="26"/>
      <c r="K60" s="26"/>
      <c r="L60" s="4"/>
    </row>
    <row r="61" spans="1:12" ht="15">
      <c r="A61" s="15">
        <v>57</v>
      </c>
      <c r="B61" s="15"/>
      <c r="C61" s="15"/>
      <c r="D61" s="15"/>
      <c r="E61" s="15"/>
      <c r="F61" s="18"/>
      <c r="G61" s="16"/>
      <c r="H61" s="16"/>
      <c r="I61" s="19"/>
      <c r="J61" s="26"/>
      <c r="K61" s="26"/>
      <c r="L61" s="4"/>
    </row>
    <row r="62" spans="1:12" ht="15">
      <c r="A62" s="15">
        <v>58</v>
      </c>
      <c r="B62" s="15"/>
      <c r="C62" s="15"/>
      <c r="D62" s="15"/>
      <c r="E62" s="15"/>
      <c r="F62" s="18"/>
      <c r="G62" s="16"/>
      <c r="H62" s="16"/>
      <c r="I62" s="19"/>
      <c r="J62" s="26"/>
      <c r="K62" s="26"/>
      <c r="L62" s="4"/>
    </row>
    <row r="63" spans="1:12" ht="15">
      <c r="A63" s="15">
        <v>59</v>
      </c>
      <c r="B63" s="15"/>
      <c r="C63" s="15"/>
      <c r="D63" s="15"/>
      <c r="E63" s="15"/>
      <c r="F63" s="18"/>
      <c r="G63" s="16"/>
      <c r="H63" s="16"/>
      <c r="I63" s="19"/>
      <c r="J63" s="26"/>
      <c r="K63" s="26"/>
      <c r="L63" s="4"/>
    </row>
    <row r="64" spans="1:12" ht="15">
      <c r="A64" s="15">
        <v>60</v>
      </c>
      <c r="B64" s="15"/>
      <c r="C64" s="15"/>
      <c r="D64" s="15"/>
      <c r="E64" s="15"/>
      <c r="F64" s="18"/>
      <c r="G64" s="16"/>
      <c r="H64" s="16"/>
      <c r="I64" s="19"/>
      <c r="J64" s="26"/>
      <c r="K64" s="26"/>
      <c r="L64" s="4"/>
    </row>
    <row r="65" spans="1:12" ht="15">
      <c r="A65" s="15">
        <v>61</v>
      </c>
      <c r="B65" s="15"/>
      <c r="C65" s="15"/>
      <c r="D65" s="15"/>
      <c r="E65" s="15"/>
      <c r="F65" s="18"/>
      <c r="G65" s="16"/>
      <c r="H65" s="16"/>
      <c r="I65" s="19"/>
      <c r="J65" s="26"/>
      <c r="K65" s="26"/>
      <c r="L65" s="4"/>
    </row>
    <row r="66" spans="1:12" ht="15">
      <c r="A66" s="15">
        <v>62</v>
      </c>
      <c r="B66" s="15"/>
      <c r="C66" s="15"/>
      <c r="D66" s="15"/>
      <c r="E66" s="15"/>
      <c r="F66" s="18"/>
      <c r="G66" s="16"/>
      <c r="H66" s="16"/>
      <c r="I66" s="19"/>
      <c r="J66" s="26"/>
      <c r="K66" s="26"/>
      <c r="L66" s="4"/>
    </row>
    <row r="67" spans="1:12" ht="15">
      <c r="A67" s="15">
        <v>63</v>
      </c>
      <c r="B67" s="15"/>
      <c r="C67" s="15"/>
      <c r="D67" s="15"/>
      <c r="E67" s="15"/>
      <c r="F67" s="18"/>
      <c r="G67" s="16"/>
      <c r="H67" s="16"/>
      <c r="I67" s="19"/>
      <c r="J67" s="26"/>
      <c r="K67" s="26"/>
      <c r="L67" s="4"/>
    </row>
    <row r="68" spans="1:12" ht="15">
      <c r="A68" s="15">
        <v>64</v>
      </c>
      <c r="B68" s="15"/>
      <c r="C68" s="15"/>
      <c r="D68" s="15"/>
      <c r="E68" s="15"/>
      <c r="F68" s="18"/>
      <c r="G68" s="16"/>
      <c r="H68" s="16"/>
      <c r="I68" s="19"/>
      <c r="J68" s="26"/>
      <c r="K68" s="26"/>
      <c r="L68" s="4"/>
    </row>
    <row r="69" spans="1:12" ht="15">
      <c r="A69" s="15">
        <v>65</v>
      </c>
      <c r="B69" s="15"/>
      <c r="C69" s="15"/>
      <c r="D69" s="15"/>
      <c r="E69" s="15"/>
      <c r="F69" s="18"/>
      <c r="G69" s="16"/>
      <c r="H69" s="16"/>
      <c r="I69" s="19"/>
      <c r="J69" s="26"/>
      <c r="K69" s="26"/>
      <c r="L69" s="4"/>
    </row>
    <row r="70" spans="1:12" ht="15">
      <c r="A70" s="15">
        <v>66</v>
      </c>
      <c r="B70" s="15"/>
      <c r="C70" s="15"/>
      <c r="D70" s="15"/>
      <c r="E70" s="15"/>
      <c r="F70" s="18"/>
      <c r="G70" s="16"/>
      <c r="H70" s="16"/>
      <c r="I70" s="19"/>
      <c r="J70" s="26"/>
      <c r="K70" s="26"/>
      <c r="L70" s="4"/>
    </row>
    <row r="71" spans="1:12" ht="15">
      <c r="A71" s="15">
        <v>67</v>
      </c>
      <c r="B71" s="15"/>
      <c r="C71" s="15"/>
      <c r="D71" s="15"/>
      <c r="E71" s="15"/>
      <c r="F71" s="18"/>
      <c r="G71" s="16"/>
      <c r="H71" s="16"/>
      <c r="I71" s="19"/>
      <c r="J71" s="26"/>
      <c r="K71" s="26"/>
      <c r="L71" s="4"/>
    </row>
    <row r="72" spans="1:12" ht="15">
      <c r="A72" s="15">
        <v>68</v>
      </c>
      <c r="B72" s="15"/>
      <c r="C72" s="15"/>
      <c r="D72" s="15"/>
      <c r="E72" s="15"/>
      <c r="F72" s="18"/>
      <c r="G72" s="16"/>
      <c r="H72" s="16"/>
      <c r="I72" s="19"/>
      <c r="J72" s="26"/>
      <c r="K72" s="26"/>
      <c r="L72" s="4"/>
    </row>
    <row r="73" spans="1:12" ht="15">
      <c r="A73" s="15">
        <v>69</v>
      </c>
      <c r="B73" s="15"/>
      <c r="C73" s="15"/>
      <c r="D73" s="15"/>
      <c r="E73" s="15"/>
      <c r="F73" s="18"/>
      <c r="G73" s="16"/>
      <c r="H73" s="16"/>
      <c r="I73" s="19"/>
      <c r="J73" s="26"/>
      <c r="K73" s="26"/>
      <c r="L73" s="4"/>
    </row>
    <row r="74" spans="1:12" ht="15">
      <c r="A74" s="15">
        <v>70</v>
      </c>
      <c r="B74" s="15"/>
      <c r="C74" s="15"/>
      <c r="D74" s="15"/>
      <c r="E74" s="15"/>
      <c r="F74" s="18"/>
      <c r="G74" s="16"/>
      <c r="H74" s="16"/>
      <c r="I74" s="19"/>
      <c r="J74" s="26"/>
      <c r="K74" s="26"/>
      <c r="L74" s="4"/>
    </row>
    <row r="75" spans="1:12" ht="15">
      <c r="A75" s="15">
        <v>71</v>
      </c>
      <c r="B75" s="15"/>
      <c r="C75" s="15"/>
      <c r="D75" s="15"/>
      <c r="E75" s="15"/>
      <c r="F75" s="18"/>
      <c r="G75" s="16"/>
      <c r="H75" s="16"/>
      <c r="I75" s="19"/>
      <c r="J75" s="26"/>
      <c r="K75" s="26"/>
      <c r="L75" s="4"/>
    </row>
    <row r="76" spans="1:12" ht="15">
      <c r="A76" s="15">
        <v>72</v>
      </c>
      <c r="B76" s="15"/>
      <c r="C76" s="15"/>
      <c r="D76" s="15"/>
      <c r="E76" s="15"/>
      <c r="F76" s="18"/>
      <c r="G76" s="16"/>
      <c r="H76" s="16"/>
      <c r="I76" s="19"/>
      <c r="J76" s="26"/>
      <c r="K76" s="26"/>
      <c r="L76" s="4"/>
    </row>
    <row r="77" spans="1:12" ht="15">
      <c r="A77" s="15">
        <v>73</v>
      </c>
      <c r="B77" s="15"/>
      <c r="C77" s="15"/>
      <c r="D77" s="15"/>
      <c r="E77" s="15"/>
      <c r="F77" s="18"/>
      <c r="G77" s="16"/>
      <c r="H77" s="16"/>
      <c r="I77" s="19"/>
      <c r="J77" s="26"/>
      <c r="K77" s="26"/>
      <c r="L77" s="4"/>
    </row>
    <row r="78" spans="1:12" ht="15">
      <c r="A78" s="15">
        <v>74</v>
      </c>
      <c r="B78" s="15"/>
      <c r="C78" s="15"/>
      <c r="D78" s="15"/>
      <c r="E78" s="15"/>
      <c r="F78" s="18"/>
      <c r="G78" s="16"/>
      <c r="H78" s="16"/>
      <c r="I78" s="19"/>
      <c r="J78" s="26"/>
      <c r="K78" s="26"/>
      <c r="L78" s="4"/>
    </row>
    <row r="79" spans="1:12" ht="15">
      <c r="A79" s="15">
        <v>75</v>
      </c>
      <c r="B79" s="15"/>
      <c r="C79" s="15"/>
      <c r="D79" s="15"/>
      <c r="E79" s="15"/>
      <c r="F79" s="18"/>
      <c r="G79" s="16"/>
      <c r="H79" s="16"/>
      <c r="I79" s="19"/>
      <c r="J79" s="26"/>
      <c r="K79" s="26"/>
      <c r="L79" s="4"/>
    </row>
    <row r="80" spans="1:12" ht="15">
      <c r="A80" s="15">
        <v>76</v>
      </c>
      <c r="B80" s="15"/>
      <c r="C80" s="15"/>
      <c r="D80" s="15"/>
      <c r="E80" s="15"/>
      <c r="F80" s="18"/>
      <c r="G80" s="16"/>
      <c r="H80" s="16"/>
      <c r="I80" s="19"/>
      <c r="J80" s="26"/>
      <c r="K80" s="26"/>
      <c r="L80" s="4"/>
    </row>
    <row r="81" spans="1:12" ht="15">
      <c r="A81" s="15">
        <v>77</v>
      </c>
      <c r="B81" s="15"/>
      <c r="C81" s="15"/>
      <c r="D81" s="15"/>
      <c r="E81" s="15"/>
      <c r="F81" s="18"/>
      <c r="G81" s="16"/>
      <c r="H81" s="16"/>
      <c r="I81" s="19"/>
      <c r="J81" s="26"/>
      <c r="K81" s="26"/>
      <c r="L81" s="4"/>
    </row>
    <row r="82" spans="1:12" ht="15">
      <c r="A82" s="15">
        <v>78</v>
      </c>
      <c r="B82" s="15"/>
      <c r="C82" s="15"/>
      <c r="D82" s="15"/>
      <c r="E82" s="15"/>
      <c r="F82" s="18"/>
      <c r="G82" s="16"/>
      <c r="H82" s="16"/>
      <c r="I82" s="19"/>
      <c r="J82" s="26"/>
      <c r="K82" s="26"/>
      <c r="L82" s="4"/>
    </row>
    <row r="83" spans="1:12" ht="15">
      <c r="A83" s="15">
        <v>79</v>
      </c>
      <c r="B83" s="15"/>
      <c r="C83" s="15"/>
      <c r="D83" s="15"/>
      <c r="E83" s="15"/>
      <c r="F83" s="18"/>
      <c r="G83" s="16"/>
      <c r="H83" s="16"/>
      <c r="I83" s="19"/>
      <c r="J83" s="26"/>
      <c r="K83" s="26"/>
      <c r="L83" s="4"/>
    </row>
    <row r="84" spans="1:12" ht="15">
      <c r="A84" s="15">
        <v>80</v>
      </c>
      <c r="B84" s="15"/>
      <c r="C84" s="15"/>
      <c r="D84" s="15"/>
      <c r="E84" s="15"/>
      <c r="F84" s="18"/>
      <c r="G84" s="16"/>
      <c r="H84" s="16"/>
      <c r="I84" s="19"/>
      <c r="J84" s="26"/>
      <c r="K84" s="26"/>
      <c r="L84" s="4"/>
    </row>
    <row r="85" spans="1:12" ht="15">
      <c r="A85" s="15">
        <v>81</v>
      </c>
      <c r="B85" s="15"/>
      <c r="C85" s="15"/>
      <c r="D85" s="15"/>
      <c r="E85" s="15"/>
      <c r="F85" s="18"/>
      <c r="G85" s="16"/>
      <c r="H85" s="16"/>
      <c r="I85" s="19"/>
      <c r="J85" s="26"/>
      <c r="K85" s="26"/>
      <c r="L85" s="4"/>
    </row>
    <row r="86" spans="1:12" ht="15">
      <c r="A86" s="15">
        <v>82</v>
      </c>
      <c r="B86" s="15"/>
      <c r="C86" s="15"/>
      <c r="D86" s="15"/>
      <c r="E86" s="15"/>
      <c r="F86" s="18"/>
      <c r="G86" s="16"/>
      <c r="H86" s="16"/>
      <c r="I86" s="19"/>
      <c r="J86" s="26"/>
      <c r="K86" s="26"/>
      <c r="L86" s="4"/>
    </row>
    <row r="87" spans="1:12" ht="15">
      <c r="A87" s="15">
        <v>83</v>
      </c>
      <c r="B87" s="15"/>
      <c r="C87" s="15"/>
      <c r="D87" s="15"/>
      <c r="E87" s="15"/>
      <c r="F87" s="18"/>
      <c r="G87" s="16"/>
      <c r="H87" s="16"/>
      <c r="I87" s="19"/>
      <c r="J87" s="26"/>
      <c r="K87" s="26"/>
      <c r="L87" s="4"/>
    </row>
    <row r="88" spans="1:12" ht="15">
      <c r="A88" s="15">
        <v>84</v>
      </c>
      <c r="B88" s="15"/>
      <c r="C88" s="15"/>
      <c r="D88" s="15"/>
      <c r="E88" s="15"/>
      <c r="F88" s="18"/>
      <c r="G88" s="16"/>
      <c r="H88" s="16"/>
      <c r="I88" s="19"/>
      <c r="J88" s="26"/>
      <c r="K88" s="26"/>
      <c r="L88" s="4"/>
    </row>
    <row r="89" spans="1:12" ht="15">
      <c r="A89" s="15">
        <v>85</v>
      </c>
      <c r="B89" s="15"/>
      <c r="C89" s="15"/>
      <c r="D89" s="15"/>
      <c r="E89" s="15"/>
      <c r="F89" s="18"/>
      <c r="G89" s="16"/>
      <c r="H89" s="16"/>
      <c r="I89" s="19"/>
      <c r="J89" s="26"/>
      <c r="K89" s="26"/>
      <c r="L89" s="4"/>
    </row>
    <row r="90" spans="1:12" ht="15">
      <c r="A90" s="15">
        <v>86</v>
      </c>
      <c r="B90" s="15"/>
      <c r="C90" s="15"/>
      <c r="D90" s="15"/>
      <c r="E90" s="15"/>
      <c r="F90" s="18"/>
      <c r="G90" s="16"/>
      <c r="H90" s="16"/>
      <c r="I90" s="19"/>
      <c r="J90" s="26"/>
      <c r="K90" s="26"/>
      <c r="L90" s="4"/>
    </row>
    <row r="91" spans="1:12" ht="15">
      <c r="A91" s="15">
        <v>87</v>
      </c>
      <c r="B91" s="15"/>
      <c r="C91" s="15"/>
      <c r="D91" s="15"/>
      <c r="E91" s="15"/>
      <c r="F91" s="18"/>
      <c r="G91" s="16"/>
      <c r="H91" s="16"/>
      <c r="I91" s="19"/>
      <c r="J91" s="26"/>
      <c r="K91" s="26"/>
      <c r="L91" s="4"/>
    </row>
    <row r="92" spans="1:12" ht="15">
      <c r="A92" s="15">
        <v>88</v>
      </c>
      <c r="B92" s="15"/>
      <c r="C92" s="15"/>
      <c r="D92" s="15"/>
      <c r="E92" s="15"/>
      <c r="F92" s="18"/>
      <c r="G92" s="16"/>
      <c r="H92" s="16"/>
      <c r="I92" s="19"/>
      <c r="J92" s="26"/>
      <c r="K92" s="26"/>
      <c r="L92" s="4"/>
    </row>
    <row r="93" spans="1:12" ht="15">
      <c r="A93" s="15">
        <v>89</v>
      </c>
      <c r="B93" s="15"/>
      <c r="C93" s="15"/>
      <c r="D93" s="15"/>
      <c r="E93" s="15"/>
      <c r="F93" s="18"/>
      <c r="G93" s="16"/>
      <c r="H93" s="16"/>
      <c r="I93" s="19"/>
      <c r="J93" s="26"/>
      <c r="K93" s="26"/>
      <c r="L93" s="4"/>
    </row>
    <row r="94" spans="1:12" ht="15">
      <c r="A94" s="15">
        <v>90</v>
      </c>
      <c r="B94" s="15"/>
      <c r="C94" s="15"/>
      <c r="D94" s="15"/>
      <c r="E94" s="15"/>
      <c r="F94" s="18"/>
      <c r="G94" s="16"/>
      <c r="H94" s="16"/>
      <c r="I94" s="19"/>
      <c r="J94" s="26"/>
      <c r="K94" s="26"/>
      <c r="L94" s="4"/>
    </row>
    <row r="95" spans="1:12" ht="15">
      <c r="A95" s="15">
        <v>91</v>
      </c>
      <c r="B95" s="15"/>
      <c r="C95" s="15"/>
      <c r="D95" s="15"/>
      <c r="E95" s="15"/>
      <c r="F95" s="18"/>
      <c r="G95" s="16"/>
      <c r="H95" s="16"/>
      <c r="I95" s="19"/>
      <c r="J95" s="26"/>
      <c r="K95" s="26"/>
      <c r="L95" s="4"/>
    </row>
    <row r="96" spans="1:12" ht="15">
      <c r="A96" s="15">
        <v>92</v>
      </c>
      <c r="B96" s="15"/>
      <c r="C96" s="15"/>
      <c r="D96" s="15"/>
      <c r="E96" s="15"/>
      <c r="F96" s="18"/>
      <c r="G96" s="16"/>
      <c r="H96" s="16"/>
      <c r="I96" s="19"/>
      <c r="J96" s="26"/>
      <c r="K96" s="26"/>
      <c r="L96" s="4"/>
    </row>
    <row r="97" spans="1:12" ht="15">
      <c r="A97" s="15">
        <v>93</v>
      </c>
      <c r="B97" s="15"/>
      <c r="C97" s="15"/>
      <c r="D97" s="15"/>
      <c r="E97" s="15"/>
      <c r="F97" s="18"/>
      <c r="G97" s="16"/>
      <c r="H97" s="16"/>
      <c r="I97" s="19"/>
      <c r="J97" s="26"/>
      <c r="K97" s="26"/>
      <c r="L97" s="4"/>
    </row>
    <row r="98" spans="1:12" ht="15">
      <c r="A98" s="15">
        <v>94</v>
      </c>
      <c r="B98" s="15"/>
      <c r="C98" s="15"/>
      <c r="D98" s="15"/>
      <c r="E98" s="15"/>
      <c r="F98" s="18"/>
      <c r="G98" s="16"/>
      <c r="H98" s="16"/>
      <c r="I98" s="19"/>
      <c r="J98" s="26"/>
      <c r="K98" s="26"/>
      <c r="L98" s="4"/>
    </row>
    <row r="99" spans="1:12" ht="15">
      <c r="A99" s="15">
        <v>95</v>
      </c>
      <c r="B99" s="15"/>
      <c r="C99" s="15"/>
      <c r="D99" s="15"/>
      <c r="E99" s="15"/>
      <c r="F99" s="18"/>
      <c r="G99" s="16"/>
      <c r="H99" s="16"/>
      <c r="I99" s="19"/>
      <c r="J99" s="26"/>
      <c r="K99" s="26"/>
      <c r="L99" s="4"/>
    </row>
    <row r="100" spans="1:12" ht="15">
      <c r="A100" s="15">
        <v>96</v>
      </c>
      <c r="B100" s="15"/>
      <c r="C100" s="15"/>
      <c r="D100" s="15"/>
      <c r="E100" s="15"/>
      <c r="F100" s="18"/>
      <c r="G100" s="16"/>
      <c r="H100" s="16"/>
      <c r="I100" s="19"/>
      <c r="J100" s="26"/>
      <c r="K100" s="26"/>
      <c r="L100" s="4"/>
    </row>
    <row r="101" spans="1:12" ht="15">
      <c r="A101" s="15">
        <v>97</v>
      </c>
      <c r="B101" s="15"/>
      <c r="C101" s="15"/>
      <c r="D101" s="15"/>
      <c r="E101" s="15"/>
      <c r="F101" s="18"/>
      <c r="G101" s="16"/>
      <c r="H101" s="16"/>
      <c r="I101" s="19"/>
      <c r="J101" s="26"/>
      <c r="K101" s="26"/>
      <c r="L101" s="4"/>
    </row>
    <row r="102" spans="1:12" ht="15">
      <c r="A102" s="15">
        <v>98</v>
      </c>
      <c r="B102" s="15"/>
      <c r="C102" s="15"/>
      <c r="D102" s="15"/>
      <c r="E102" s="15"/>
      <c r="F102" s="18"/>
      <c r="G102" s="16"/>
      <c r="H102" s="16"/>
      <c r="I102" s="19"/>
      <c r="J102" s="26"/>
      <c r="K102" s="26"/>
      <c r="L102" s="4"/>
    </row>
    <row r="103" spans="1:12" ht="15">
      <c r="A103" s="15">
        <v>99</v>
      </c>
      <c r="B103" s="15"/>
      <c r="C103" s="15"/>
      <c r="D103" s="15"/>
      <c r="E103" s="15"/>
      <c r="F103" s="18"/>
      <c r="G103" s="16"/>
      <c r="H103" s="16"/>
      <c r="I103" s="19"/>
      <c r="J103" s="26"/>
      <c r="K103" s="26"/>
      <c r="L103" s="4"/>
    </row>
    <row r="104" spans="1:12" ht="15">
      <c r="A104" s="15">
        <v>100</v>
      </c>
      <c r="B104" s="15"/>
      <c r="C104" s="15"/>
      <c r="D104" s="15"/>
      <c r="E104" s="15"/>
      <c r="F104" s="18"/>
      <c r="G104" s="16"/>
      <c r="H104" s="16"/>
      <c r="I104" s="19"/>
      <c r="J104" s="26"/>
      <c r="K104" s="26"/>
      <c r="L104" s="4"/>
    </row>
    <row r="105" spans="1:12" ht="15">
      <c r="A105" s="15">
        <v>101</v>
      </c>
      <c r="B105" s="15"/>
      <c r="C105" s="15"/>
      <c r="D105" s="15"/>
      <c r="E105" s="15"/>
      <c r="F105" s="18"/>
      <c r="G105" s="16"/>
      <c r="H105" s="16"/>
      <c r="I105" s="19"/>
      <c r="J105" s="26"/>
      <c r="K105" s="26"/>
      <c r="L105" s="4"/>
    </row>
    <row r="106" spans="1:12" ht="15">
      <c r="A106" s="15">
        <v>102</v>
      </c>
      <c r="B106" s="15"/>
      <c r="C106" s="15"/>
      <c r="D106" s="15"/>
      <c r="E106" s="15"/>
      <c r="F106" s="18"/>
      <c r="G106" s="16"/>
      <c r="H106" s="16"/>
      <c r="I106" s="19"/>
      <c r="J106" s="26"/>
      <c r="K106" s="26"/>
      <c r="L106" s="4"/>
    </row>
    <row r="107" spans="1:12" ht="15">
      <c r="A107" s="15">
        <v>103</v>
      </c>
      <c r="B107" s="15"/>
      <c r="C107" s="15"/>
      <c r="D107" s="15"/>
      <c r="E107" s="15"/>
      <c r="F107" s="18"/>
      <c r="G107" s="16"/>
      <c r="H107" s="16"/>
      <c r="I107" s="19"/>
      <c r="J107" s="26"/>
      <c r="K107" s="26"/>
      <c r="L107" s="4"/>
    </row>
    <row r="108" spans="1:12" ht="15">
      <c r="A108" s="15">
        <v>104</v>
      </c>
      <c r="B108" s="15"/>
      <c r="C108" s="15"/>
      <c r="D108" s="15"/>
      <c r="E108" s="15"/>
      <c r="F108" s="18"/>
      <c r="G108" s="16"/>
      <c r="H108" s="16"/>
      <c r="I108" s="19"/>
      <c r="J108" s="26"/>
      <c r="K108" s="26"/>
      <c r="L108" s="4"/>
    </row>
    <row r="109" spans="1:12" ht="15">
      <c r="A109" s="15">
        <v>105</v>
      </c>
      <c r="B109" s="15"/>
      <c r="C109" s="15"/>
      <c r="D109" s="15"/>
      <c r="E109" s="15"/>
      <c r="F109" s="18"/>
      <c r="G109" s="16"/>
      <c r="H109" s="16"/>
      <c r="I109" s="19"/>
      <c r="J109" s="26"/>
      <c r="K109" s="26"/>
      <c r="L109" s="4"/>
    </row>
    <row r="110" spans="1:12" ht="15">
      <c r="A110" s="15">
        <v>106</v>
      </c>
      <c r="B110" s="15"/>
      <c r="C110" s="15"/>
      <c r="D110" s="15"/>
      <c r="E110" s="15"/>
      <c r="F110" s="18"/>
      <c r="G110" s="16"/>
      <c r="H110" s="16"/>
      <c r="I110" s="19"/>
      <c r="J110" s="26"/>
      <c r="K110" s="26"/>
      <c r="L110" s="4"/>
    </row>
    <row r="111" spans="1:12" ht="15">
      <c r="A111" s="15">
        <v>107</v>
      </c>
      <c r="B111" s="15"/>
      <c r="C111" s="15"/>
      <c r="D111" s="15"/>
      <c r="E111" s="15"/>
      <c r="F111" s="18"/>
      <c r="G111" s="16"/>
      <c r="H111" s="16"/>
      <c r="I111" s="19"/>
      <c r="J111" s="26"/>
      <c r="K111" s="26"/>
      <c r="L111" s="4"/>
    </row>
    <row r="112" spans="1:12" ht="15">
      <c r="A112" s="15">
        <v>108</v>
      </c>
      <c r="B112" s="15"/>
      <c r="C112" s="15"/>
      <c r="D112" s="15"/>
      <c r="E112" s="15"/>
      <c r="F112" s="18"/>
      <c r="G112" s="16"/>
      <c r="H112" s="16"/>
      <c r="I112" s="19"/>
      <c r="J112" s="26"/>
      <c r="K112" s="26"/>
      <c r="L112" s="4"/>
    </row>
    <row r="113" spans="1:12" ht="15">
      <c r="A113" s="15">
        <v>109</v>
      </c>
      <c r="B113" s="15"/>
      <c r="C113" s="15"/>
      <c r="D113" s="15"/>
      <c r="E113" s="15"/>
      <c r="F113" s="18"/>
      <c r="G113" s="16"/>
      <c r="H113" s="16"/>
      <c r="I113" s="19"/>
      <c r="J113" s="26"/>
      <c r="K113" s="26"/>
      <c r="L113" s="4"/>
    </row>
    <row r="114" spans="1:12" ht="15">
      <c r="A114" s="15">
        <v>110</v>
      </c>
      <c r="B114" s="15"/>
      <c r="C114" s="15"/>
      <c r="D114" s="15"/>
      <c r="E114" s="15"/>
      <c r="F114" s="18"/>
      <c r="G114" s="16"/>
      <c r="H114" s="16"/>
      <c r="I114" s="19"/>
      <c r="J114" s="26"/>
      <c r="K114" s="26"/>
      <c r="L114" s="4"/>
    </row>
  </sheetData>
  <printOptions/>
  <pageMargins left="0.2" right="0.2" top="0.5" bottom="0.5" header="0.3" footer="0.3"/>
  <pageSetup horizontalDpi="300" verticalDpi="300" orientation="portrait" r:id="rId1"/>
  <colBreaks count="1" manualBreakCount="1">
    <brk id="12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14"/>
  <sheetViews>
    <sheetView zoomScale="111" zoomScaleNormal="111" workbookViewId="0" topLeftCell="G1">
      <pane ySplit="4" topLeftCell="A22" activePane="bottomLeft" state="frozen"/>
      <selection pane="bottomLeft" activeCell="Q39" sqref="Q39"/>
    </sheetView>
  </sheetViews>
  <sheetFormatPr defaultColWidth="9.140625" defaultRowHeight="15"/>
  <cols>
    <col min="1" max="1" width="5.00390625" style="159" customWidth="1"/>
    <col min="2" max="2" width="4.421875" style="0" customWidth="1"/>
    <col min="3" max="3" width="17.8515625" style="0" customWidth="1"/>
    <col min="4" max="4" width="18.8515625" style="0" customWidth="1"/>
    <col min="5" max="5" width="20.421875" style="0" customWidth="1"/>
    <col min="6" max="6" width="9.140625" style="0" customWidth="1"/>
    <col min="8" max="8" width="6.8515625" style="0" customWidth="1"/>
    <col min="9" max="9" width="11.421875" style="0" bestFit="1" customWidth="1"/>
    <col min="10" max="10" width="5.8515625" style="0" customWidth="1"/>
    <col min="11" max="11" width="8.421875" style="0" customWidth="1"/>
    <col min="12" max="12" width="25.57421875" style="0" customWidth="1"/>
  </cols>
  <sheetData>
    <row r="1" spans="2:24" ht="18">
      <c r="B1" s="153" t="s">
        <v>120</v>
      </c>
      <c r="D1" s="153" t="s">
        <v>121</v>
      </c>
      <c r="F1" s="1"/>
      <c r="G1" s="2"/>
      <c r="H1" s="2"/>
      <c r="I1" s="152" t="s">
        <v>122</v>
      </c>
      <c r="J1" s="3"/>
      <c r="K1" s="3"/>
      <c r="N1" s="27" t="s">
        <v>24</v>
      </c>
      <c r="U1" s="27" t="s">
        <v>25</v>
      </c>
      <c r="V1" s="28"/>
      <c r="W1" s="27" t="s">
        <v>26</v>
      </c>
      <c r="X1" s="28"/>
    </row>
    <row r="2" spans="1:23" ht="15.5">
      <c r="A2" s="160"/>
      <c r="B2" s="98" t="s">
        <v>111</v>
      </c>
      <c r="C2" s="98"/>
      <c r="E2" s="7" t="s">
        <v>58</v>
      </c>
      <c r="F2" s="80">
        <v>15</v>
      </c>
      <c r="H2" s="5"/>
      <c r="I2" s="79" t="s">
        <v>23</v>
      </c>
      <c r="J2" s="6"/>
      <c r="K2" s="6"/>
      <c r="L2" s="4"/>
      <c r="M2" s="4"/>
      <c r="N2" s="27" t="s">
        <v>27</v>
      </c>
      <c r="R2" s="29">
        <v>37</v>
      </c>
      <c r="U2" s="30" t="s">
        <v>28</v>
      </c>
      <c r="V2" s="31">
        <v>0.4</v>
      </c>
      <c r="W2" s="32">
        <f>R6*0.4</f>
        <v>155.4</v>
      </c>
    </row>
    <row r="3" spans="1:23" ht="15.5">
      <c r="A3" s="160"/>
      <c r="B3" s="2"/>
      <c r="C3" s="7" t="s">
        <v>60</v>
      </c>
      <c r="D3" s="129">
        <v>37</v>
      </c>
      <c r="E3" s="7" t="s">
        <v>1</v>
      </c>
      <c r="F3" s="128">
        <v>0</v>
      </c>
      <c r="G3" s="5"/>
      <c r="H3" s="5"/>
      <c r="I3" s="8"/>
      <c r="J3" s="6"/>
      <c r="K3" s="6"/>
      <c r="L3" s="4"/>
      <c r="M3" s="4"/>
      <c r="N3" s="27" t="s">
        <v>29</v>
      </c>
      <c r="R3" s="33">
        <v>15</v>
      </c>
      <c r="U3" s="34" t="s">
        <v>30</v>
      </c>
      <c r="V3" s="35">
        <v>0.3</v>
      </c>
      <c r="W3" s="36">
        <f>R6*0.3</f>
        <v>116.55</v>
      </c>
    </row>
    <row r="4" spans="1:23" ht="15">
      <c r="A4" s="160"/>
      <c r="B4" s="10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2" t="s">
        <v>9</v>
      </c>
      <c r="J4" s="13" t="s">
        <v>10</v>
      </c>
      <c r="K4" s="13"/>
      <c r="L4" s="14"/>
      <c r="M4" s="4"/>
      <c r="N4" s="27" t="s">
        <v>57</v>
      </c>
      <c r="R4" s="37">
        <f>(R2*R3)*0.7</f>
        <v>388.5</v>
      </c>
      <c r="U4" s="38" t="s">
        <v>31</v>
      </c>
      <c r="V4" s="39">
        <v>0.2</v>
      </c>
      <c r="W4" s="40">
        <f>R6*0.2</f>
        <v>77.7</v>
      </c>
    </row>
    <row r="5" spans="1:23" ht="15">
      <c r="A5" s="161">
        <v>1</v>
      </c>
      <c r="B5" s="16">
        <v>1</v>
      </c>
      <c r="C5" s="17" t="s">
        <v>331</v>
      </c>
      <c r="D5" s="17" t="s">
        <v>332</v>
      </c>
      <c r="E5" s="17" t="s">
        <v>333</v>
      </c>
      <c r="F5" s="18">
        <v>16.029</v>
      </c>
      <c r="G5" s="16">
        <v>1</v>
      </c>
      <c r="H5" s="16" t="s">
        <v>116</v>
      </c>
      <c r="I5" s="19"/>
      <c r="J5" s="20" t="s">
        <v>11</v>
      </c>
      <c r="K5" s="21">
        <f>F5</f>
        <v>16.029</v>
      </c>
      <c r="L5" s="22" t="s">
        <v>12</v>
      </c>
      <c r="N5" s="27" t="s">
        <v>32</v>
      </c>
      <c r="R5" s="33">
        <v>0</v>
      </c>
      <c r="U5" s="41" t="s">
        <v>33</v>
      </c>
      <c r="V5" s="42">
        <v>0.1</v>
      </c>
      <c r="W5" s="43">
        <f>R6*0.1</f>
        <v>38.85</v>
      </c>
    </row>
    <row r="6" spans="1:23" ht="15">
      <c r="A6" s="161">
        <v>2</v>
      </c>
      <c r="B6" s="16" t="s">
        <v>139</v>
      </c>
      <c r="C6" s="15" t="s">
        <v>322</v>
      </c>
      <c r="D6" s="15" t="s">
        <v>323</v>
      </c>
      <c r="E6" s="15" t="s">
        <v>344</v>
      </c>
      <c r="F6" s="18">
        <v>16.39</v>
      </c>
      <c r="G6" s="16">
        <v>2</v>
      </c>
      <c r="H6" s="16" t="s">
        <v>116</v>
      </c>
      <c r="I6" s="19"/>
      <c r="J6" s="20" t="s">
        <v>13</v>
      </c>
      <c r="K6" s="24">
        <f>K5+0.5</f>
        <v>16.529</v>
      </c>
      <c r="L6" s="22" t="s">
        <v>14</v>
      </c>
      <c r="M6" s="23"/>
      <c r="N6" s="27" t="s">
        <v>34</v>
      </c>
      <c r="R6" s="44">
        <f>SUM(R4:R5)</f>
        <v>388.5</v>
      </c>
      <c r="V6" s="45">
        <f>SUM(V2:V5)</f>
        <v>0.9999999999999999</v>
      </c>
      <c r="W6" s="46">
        <f>SUM(W2:W5)</f>
        <v>388.5</v>
      </c>
    </row>
    <row r="7" spans="1:13" ht="15">
      <c r="A7" s="161">
        <v>3</v>
      </c>
      <c r="B7" s="16">
        <v>3</v>
      </c>
      <c r="C7" s="17" t="s">
        <v>334</v>
      </c>
      <c r="D7" s="17" t="s">
        <v>335</v>
      </c>
      <c r="E7" s="17" t="s">
        <v>336</v>
      </c>
      <c r="F7" s="18">
        <v>16.422</v>
      </c>
      <c r="G7" s="16">
        <v>3</v>
      </c>
      <c r="H7" s="16" t="s">
        <v>116</v>
      </c>
      <c r="I7" s="19"/>
      <c r="J7" s="20" t="s">
        <v>15</v>
      </c>
      <c r="K7" s="24">
        <f>K5+1</f>
        <v>17.029</v>
      </c>
      <c r="L7" s="22" t="s">
        <v>16</v>
      </c>
      <c r="M7" s="23"/>
    </row>
    <row r="8" spans="1:22" ht="15">
      <c r="A8" s="161">
        <v>4</v>
      </c>
      <c r="B8" s="16">
        <v>4</v>
      </c>
      <c r="C8" s="17" t="s">
        <v>289</v>
      </c>
      <c r="D8" s="17" t="s">
        <v>290</v>
      </c>
      <c r="E8" s="17" t="s">
        <v>291</v>
      </c>
      <c r="F8" s="18">
        <v>16.474</v>
      </c>
      <c r="G8" s="16"/>
      <c r="H8" s="16"/>
      <c r="I8" s="19"/>
      <c r="J8" s="20" t="s">
        <v>17</v>
      </c>
      <c r="K8" s="24">
        <f>K5+2</f>
        <v>18.029</v>
      </c>
      <c r="L8" s="22" t="s">
        <v>18</v>
      </c>
      <c r="M8" s="23"/>
      <c r="N8" s="47" t="s">
        <v>35</v>
      </c>
      <c r="O8" s="30"/>
      <c r="P8" s="30"/>
      <c r="Q8" s="30"/>
      <c r="R8" s="30"/>
      <c r="S8" s="30"/>
      <c r="T8" s="30"/>
      <c r="U8" s="30"/>
      <c r="V8" s="30"/>
    </row>
    <row r="9" spans="1:22" ht="15">
      <c r="A9" s="161">
        <v>5</v>
      </c>
      <c r="B9" s="16">
        <v>5</v>
      </c>
      <c r="C9" s="25" t="s">
        <v>135</v>
      </c>
      <c r="D9" s="25" t="s">
        <v>136</v>
      </c>
      <c r="E9" s="25" t="s">
        <v>137</v>
      </c>
      <c r="F9" s="18">
        <v>16.546</v>
      </c>
      <c r="G9" s="16">
        <v>1</v>
      </c>
      <c r="H9" s="16" t="s">
        <v>117</v>
      </c>
      <c r="I9" s="19"/>
      <c r="J9" s="26"/>
      <c r="K9" s="26"/>
      <c r="L9" s="4"/>
      <c r="M9" s="4"/>
      <c r="N9" s="48" t="s">
        <v>36</v>
      </c>
      <c r="O9" s="49" t="s">
        <v>37</v>
      </c>
      <c r="P9" s="49" t="s">
        <v>38</v>
      </c>
      <c r="Q9" s="49" t="s">
        <v>39</v>
      </c>
      <c r="R9" s="49" t="s">
        <v>40</v>
      </c>
      <c r="S9" s="49" t="s">
        <v>41</v>
      </c>
      <c r="T9" s="49" t="s">
        <v>42</v>
      </c>
      <c r="U9" s="49" t="s">
        <v>43</v>
      </c>
      <c r="V9" s="49" t="s">
        <v>44</v>
      </c>
    </row>
    <row r="10" spans="1:22" ht="15">
      <c r="A10" s="161">
        <v>6</v>
      </c>
      <c r="B10" s="16">
        <v>6</v>
      </c>
      <c r="C10" s="17" t="s">
        <v>282</v>
      </c>
      <c r="D10" s="17" t="s">
        <v>283</v>
      </c>
      <c r="E10" s="17" t="s">
        <v>284</v>
      </c>
      <c r="F10" s="18">
        <v>16.627</v>
      </c>
      <c r="G10" s="16">
        <v>2</v>
      </c>
      <c r="H10" s="16" t="s">
        <v>117</v>
      </c>
      <c r="I10" s="19"/>
      <c r="J10" s="26"/>
      <c r="K10" s="26"/>
      <c r="L10" s="4"/>
      <c r="M10" s="4"/>
      <c r="N10" s="47" t="s">
        <v>45</v>
      </c>
      <c r="O10" s="50">
        <f>W2</f>
        <v>155.4</v>
      </c>
      <c r="P10" s="51">
        <f>W2*0.6</f>
        <v>93.24</v>
      </c>
      <c r="Q10" s="50">
        <f>W2*0.5</f>
        <v>77.7</v>
      </c>
      <c r="R10" s="50">
        <f>W2*0.4</f>
        <v>62.160000000000004</v>
      </c>
      <c r="S10" s="50">
        <f>W2*0.3</f>
        <v>46.62</v>
      </c>
      <c r="T10" s="50">
        <f>W2*0.28</f>
        <v>43.51200000000001</v>
      </c>
      <c r="U10" s="50">
        <f>W2*0.27</f>
        <v>41.958000000000006</v>
      </c>
      <c r="V10" s="50">
        <f>W2*0.24</f>
        <v>37.296</v>
      </c>
    </row>
    <row r="11" spans="1:22" ht="15">
      <c r="A11" s="161">
        <v>7</v>
      </c>
      <c r="B11" s="16">
        <v>7</v>
      </c>
      <c r="C11" s="17" t="s">
        <v>131</v>
      </c>
      <c r="D11" s="17" t="s">
        <v>132</v>
      </c>
      <c r="E11" s="17" t="s">
        <v>134</v>
      </c>
      <c r="F11" s="18">
        <v>16.673</v>
      </c>
      <c r="G11" s="16">
        <v>3</v>
      </c>
      <c r="H11" s="16" t="s">
        <v>117</v>
      </c>
      <c r="I11" s="19"/>
      <c r="J11" s="26" t="s">
        <v>19</v>
      </c>
      <c r="K11" s="26"/>
      <c r="M11" s="4"/>
      <c r="N11" s="47" t="s">
        <v>46</v>
      </c>
      <c r="O11" s="50"/>
      <c r="P11" s="50">
        <f>W2*0.4</f>
        <v>62.160000000000004</v>
      </c>
      <c r="Q11" s="50">
        <f>W2*0.3</f>
        <v>46.62</v>
      </c>
      <c r="R11" s="50">
        <f>W2*0.3</f>
        <v>46.62</v>
      </c>
      <c r="S11" s="50">
        <f>W2*0.25</f>
        <v>38.85</v>
      </c>
      <c r="T11" s="50">
        <f>W2*0.22</f>
        <v>34.188</v>
      </c>
      <c r="U11" s="50">
        <f>W2*0.2</f>
        <v>31.080000000000002</v>
      </c>
      <c r="V11" s="50">
        <f>W2*0.18</f>
        <v>27.972</v>
      </c>
    </row>
    <row r="12" spans="1:22" ht="15">
      <c r="A12" s="161">
        <v>8</v>
      </c>
      <c r="B12" s="16">
        <v>8</v>
      </c>
      <c r="C12" s="17" t="s">
        <v>322</v>
      </c>
      <c r="D12" s="17" t="s">
        <v>323</v>
      </c>
      <c r="E12" s="17" t="s">
        <v>348</v>
      </c>
      <c r="F12" s="18">
        <v>16.718</v>
      </c>
      <c r="G12" s="16"/>
      <c r="H12" s="16"/>
      <c r="I12" s="19"/>
      <c r="J12" s="26" t="s">
        <v>20</v>
      </c>
      <c r="K12" s="26"/>
      <c r="M12" s="4"/>
      <c r="N12" s="47" t="s">
        <v>47</v>
      </c>
      <c r="O12" s="50"/>
      <c r="P12" s="50"/>
      <c r="Q12" s="50">
        <f>W2*0.2</f>
        <v>31.080000000000002</v>
      </c>
      <c r="R12" s="50">
        <f>W2*0.2</f>
        <v>31.080000000000002</v>
      </c>
      <c r="S12" s="50">
        <f>W2*0.2</f>
        <v>31.080000000000002</v>
      </c>
      <c r="T12" s="50">
        <f>W2*0.18</f>
        <v>27.972</v>
      </c>
      <c r="U12" s="50">
        <f>W2*0.16</f>
        <v>24.864</v>
      </c>
      <c r="V12" s="50">
        <f>W2*0.15</f>
        <v>23.31</v>
      </c>
    </row>
    <row r="13" spans="1:22" ht="15">
      <c r="A13" s="161">
        <v>9</v>
      </c>
      <c r="B13" s="16">
        <v>9</v>
      </c>
      <c r="C13" s="17" t="s">
        <v>181</v>
      </c>
      <c r="D13" s="17" t="s">
        <v>182</v>
      </c>
      <c r="E13" s="17" t="s">
        <v>183</v>
      </c>
      <c r="F13" s="18">
        <v>16.827</v>
      </c>
      <c r="G13" s="16"/>
      <c r="H13" s="16"/>
      <c r="I13" s="19"/>
      <c r="J13" s="26" t="s">
        <v>21</v>
      </c>
      <c r="K13" s="26"/>
      <c r="M13" s="4"/>
      <c r="N13" s="47" t="s">
        <v>48</v>
      </c>
      <c r="O13" s="50"/>
      <c r="P13" s="50"/>
      <c r="Q13" s="50"/>
      <c r="R13" s="50">
        <f>W2*0.1</f>
        <v>15.540000000000001</v>
      </c>
      <c r="S13" s="50">
        <f>W2*0.15</f>
        <v>23.31</v>
      </c>
      <c r="T13" s="50">
        <f>W2*0.14</f>
        <v>21.756000000000004</v>
      </c>
      <c r="U13" s="50">
        <f>W2*0.12</f>
        <v>18.648</v>
      </c>
      <c r="V13" s="50">
        <f>W2*0.12</f>
        <v>18.648</v>
      </c>
    </row>
    <row r="14" spans="1:22" ht="15">
      <c r="A14" s="161">
        <v>10</v>
      </c>
      <c r="B14" s="16">
        <v>10</v>
      </c>
      <c r="C14" s="17" t="s">
        <v>296</v>
      </c>
      <c r="D14" s="17" t="s">
        <v>297</v>
      </c>
      <c r="E14" s="17" t="s">
        <v>272</v>
      </c>
      <c r="F14" s="18">
        <v>16.85</v>
      </c>
      <c r="G14" s="16"/>
      <c r="H14" s="16"/>
      <c r="I14" s="19"/>
      <c r="J14" s="26" t="s">
        <v>22</v>
      </c>
      <c r="K14" s="26"/>
      <c r="M14" s="4"/>
      <c r="N14" s="47" t="s">
        <v>49</v>
      </c>
      <c r="O14" s="50"/>
      <c r="P14" s="50"/>
      <c r="Q14" s="50"/>
      <c r="R14" s="50"/>
      <c r="S14" s="50">
        <f>W2*0.1</f>
        <v>15.540000000000001</v>
      </c>
      <c r="T14" s="50">
        <f>W2*0.1</f>
        <v>15.540000000000001</v>
      </c>
      <c r="U14" s="50">
        <f>W2*0.1</f>
        <v>15.540000000000001</v>
      </c>
      <c r="V14" s="50">
        <f>W2*0.1</f>
        <v>15.540000000000001</v>
      </c>
    </row>
    <row r="15" spans="1:22" ht="15">
      <c r="A15" s="161">
        <v>11</v>
      </c>
      <c r="B15" s="16">
        <v>11</v>
      </c>
      <c r="C15" s="17" t="s">
        <v>251</v>
      </c>
      <c r="D15" s="17" t="s">
        <v>252</v>
      </c>
      <c r="E15" s="17" t="s">
        <v>253</v>
      </c>
      <c r="F15" s="18">
        <v>16.878</v>
      </c>
      <c r="G15" s="16"/>
      <c r="H15" s="16"/>
      <c r="I15" s="19"/>
      <c r="J15" s="26"/>
      <c r="K15" s="26"/>
      <c r="L15" s="4"/>
      <c r="M15" s="4"/>
      <c r="N15" s="47" t="s">
        <v>50</v>
      </c>
      <c r="O15" s="50"/>
      <c r="P15" s="50"/>
      <c r="Q15" s="50"/>
      <c r="R15" s="50"/>
      <c r="S15" s="50"/>
      <c r="T15" s="50">
        <f>W2*0.08</f>
        <v>12.432</v>
      </c>
      <c r="U15" s="50">
        <f>W2*0.08</f>
        <v>12.432</v>
      </c>
      <c r="V15" s="50">
        <f>W2*0.08</f>
        <v>12.432</v>
      </c>
    </row>
    <row r="16" spans="1:22" ht="15">
      <c r="A16" s="161">
        <v>12</v>
      </c>
      <c r="B16" s="16">
        <v>12</v>
      </c>
      <c r="C16" s="17" t="s">
        <v>328</v>
      </c>
      <c r="D16" s="17" t="s">
        <v>329</v>
      </c>
      <c r="E16" s="17" t="s">
        <v>346</v>
      </c>
      <c r="F16" s="18">
        <v>16.969</v>
      </c>
      <c r="G16" s="16"/>
      <c r="H16" s="16"/>
      <c r="I16" s="19"/>
      <c r="J16" s="26"/>
      <c r="K16" s="26"/>
      <c r="L16" s="4"/>
      <c r="M16" s="4"/>
      <c r="N16" s="47" t="s">
        <v>51</v>
      </c>
      <c r="O16" s="50"/>
      <c r="P16" s="50"/>
      <c r="Q16" s="50"/>
      <c r="R16" s="50"/>
      <c r="S16" s="50"/>
      <c r="T16" s="50"/>
      <c r="U16" s="50">
        <f>W2*0.07</f>
        <v>10.878000000000002</v>
      </c>
      <c r="V16" s="50">
        <f>W2*0.07</f>
        <v>10.878000000000002</v>
      </c>
    </row>
    <row r="17" spans="1:22" ht="15">
      <c r="A17" s="161">
        <v>13</v>
      </c>
      <c r="B17" s="16">
        <v>13</v>
      </c>
      <c r="C17" s="17" t="s">
        <v>273</v>
      </c>
      <c r="D17" s="17" t="s">
        <v>264</v>
      </c>
      <c r="E17" s="17" t="s">
        <v>274</v>
      </c>
      <c r="F17" s="18">
        <v>17.044</v>
      </c>
      <c r="G17" s="16">
        <v>1</v>
      </c>
      <c r="H17" s="16" t="s">
        <v>118</v>
      </c>
      <c r="I17" s="19"/>
      <c r="J17" s="26"/>
      <c r="K17" s="26"/>
      <c r="L17" s="4"/>
      <c r="M17" s="4"/>
      <c r="N17" s="52" t="s">
        <v>52</v>
      </c>
      <c r="O17" s="53"/>
      <c r="P17" s="53"/>
      <c r="Q17" s="53"/>
      <c r="R17" s="53"/>
      <c r="S17" s="53"/>
      <c r="T17" s="53"/>
      <c r="U17" s="53"/>
      <c r="V17" s="53">
        <f>W2*0.06</f>
        <v>9.324</v>
      </c>
    </row>
    <row r="18" spans="1:22" ht="15">
      <c r="A18" s="161">
        <v>14</v>
      </c>
      <c r="B18" s="16">
        <v>14</v>
      </c>
      <c r="C18" s="17" t="s">
        <v>205</v>
      </c>
      <c r="D18" s="17" t="s">
        <v>206</v>
      </c>
      <c r="E18" s="17" t="s">
        <v>207</v>
      </c>
      <c r="F18" s="18">
        <v>17.095</v>
      </c>
      <c r="G18" s="16">
        <v>2</v>
      </c>
      <c r="H18" s="16" t="s">
        <v>118</v>
      </c>
      <c r="I18" s="19"/>
      <c r="J18" s="26"/>
      <c r="K18" s="26"/>
      <c r="L18" s="4"/>
      <c r="M18" s="4"/>
      <c r="N18" s="54" t="s">
        <v>53</v>
      </c>
      <c r="O18" s="50">
        <f aca="true" t="shared" si="0" ref="O18:V18">SUM(O10:O17)</f>
        <v>155.4</v>
      </c>
      <c r="P18" s="50">
        <f t="shared" si="0"/>
        <v>155.4</v>
      </c>
      <c r="Q18" s="50">
        <f t="shared" si="0"/>
        <v>155.4</v>
      </c>
      <c r="R18" s="50">
        <f t="shared" si="0"/>
        <v>155.4</v>
      </c>
      <c r="S18" s="50">
        <f t="shared" si="0"/>
        <v>155.39999999999998</v>
      </c>
      <c r="T18" s="50">
        <f t="shared" si="0"/>
        <v>155.4</v>
      </c>
      <c r="U18" s="50">
        <f t="shared" si="0"/>
        <v>155.4</v>
      </c>
      <c r="V18" s="50">
        <f t="shared" si="0"/>
        <v>155.40000000000003</v>
      </c>
    </row>
    <row r="19" spans="1:22" ht="15">
      <c r="A19" s="161">
        <v>15</v>
      </c>
      <c r="B19" s="16">
        <v>15</v>
      </c>
      <c r="C19" s="17" t="s">
        <v>273</v>
      </c>
      <c r="D19" s="17" t="s">
        <v>264</v>
      </c>
      <c r="E19" s="17" t="s">
        <v>275</v>
      </c>
      <c r="F19" s="18">
        <v>17.174</v>
      </c>
      <c r="G19" s="16">
        <v>3</v>
      </c>
      <c r="H19" s="16" t="s">
        <v>118</v>
      </c>
      <c r="I19" s="19"/>
      <c r="J19" s="26"/>
      <c r="K19" s="26"/>
      <c r="L19" s="4"/>
      <c r="M19" s="4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5">
      <c r="A20" s="161">
        <v>16</v>
      </c>
      <c r="B20" s="16">
        <v>16</v>
      </c>
      <c r="C20" s="17" t="s">
        <v>143</v>
      </c>
      <c r="D20" s="17" t="s">
        <v>144</v>
      </c>
      <c r="E20" s="17" t="s">
        <v>145</v>
      </c>
      <c r="F20" s="18">
        <v>17.24</v>
      </c>
      <c r="G20" s="16"/>
      <c r="H20" s="16"/>
      <c r="I20" s="19"/>
      <c r="J20" s="26"/>
      <c r="K20" s="26"/>
      <c r="L20" s="4"/>
      <c r="M20" s="4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">
      <c r="A21" s="161">
        <v>17</v>
      </c>
      <c r="B21" s="16">
        <v>17</v>
      </c>
      <c r="C21" s="17" t="s">
        <v>270</v>
      </c>
      <c r="D21" s="17" t="s">
        <v>271</v>
      </c>
      <c r="E21" s="17" t="s">
        <v>272</v>
      </c>
      <c r="F21" s="18">
        <v>17.365</v>
      </c>
      <c r="G21" s="16"/>
      <c r="H21" s="16"/>
      <c r="I21" s="19"/>
      <c r="J21" s="26"/>
      <c r="K21" s="26"/>
      <c r="L21" s="4"/>
      <c r="M21" s="4"/>
      <c r="N21" s="55" t="s">
        <v>54</v>
      </c>
      <c r="O21" s="34"/>
      <c r="P21" s="34"/>
      <c r="Q21" s="34"/>
      <c r="R21" s="34"/>
      <c r="S21" s="34"/>
      <c r="T21" s="34"/>
      <c r="U21" s="34"/>
      <c r="V21" s="34"/>
    </row>
    <row r="22" spans="1:22" ht="15">
      <c r="A22" s="161">
        <v>18</v>
      </c>
      <c r="B22" s="16">
        <v>18</v>
      </c>
      <c r="C22" s="17" t="s">
        <v>199</v>
      </c>
      <c r="D22" s="17" t="s">
        <v>200</v>
      </c>
      <c r="E22" s="17" t="s">
        <v>186</v>
      </c>
      <c r="F22" s="18">
        <v>17.386</v>
      </c>
      <c r="G22" s="16"/>
      <c r="H22" s="16"/>
      <c r="I22" s="19"/>
      <c r="J22" s="26"/>
      <c r="K22" s="26"/>
      <c r="L22" s="4"/>
      <c r="M22" s="4"/>
      <c r="N22" s="56" t="s">
        <v>36</v>
      </c>
      <c r="O22" s="57" t="s">
        <v>37</v>
      </c>
      <c r="P22" s="57" t="s">
        <v>38</v>
      </c>
      <c r="Q22" s="57" t="s">
        <v>39</v>
      </c>
      <c r="R22" s="57" t="s">
        <v>40</v>
      </c>
      <c r="S22" s="57" t="s">
        <v>41</v>
      </c>
      <c r="T22" s="57" t="s">
        <v>42</v>
      </c>
      <c r="U22" s="57" t="s">
        <v>43</v>
      </c>
      <c r="V22" s="57" t="s">
        <v>44</v>
      </c>
    </row>
    <row r="23" spans="1:22" ht="15">
      <c r="A23" s="161">
        <v>19</v>
      </c>
      <c r="B23" s="16">
        <v>19</v>
      </c>
      <c r="C23" s="17" t="s">
        <v>301</v>
      </c>
      <c r="D23" s="17" t="s">
        <v>302</v>
      </c>
      <c r="E23" s="17" t="s">
        <v>303</v>
      </c>
      <c r="F23" s="18">
        <v>17.402</v>
      </c>
      <c r="G23" s="16"/>
      <c r="H23" s="16"/>
      <c r="I23" s="19"/>
      <c r="J23" s="26"/>
      <c r="K23" s="26"/>
      <c r="L23" s="4"/>
      <c r="M23" s="4"/>
      <c r="N23" s="58" t="s">
        <v>45</v>
      </c>
      <c r="O23" s="59">
        <f>W3</f>
        <v>116.55</v>
      </c>
      <c r="P23" s="60">
        <f>W3*0.6</f>
        <v>69.92999999999999</v>
      </c>
      <c r="Q23" s="59">
        <f>W3*0.5</f>
        <v>58.275</v>
      </c>
      <c r="R23" s="59">
        <f>W3*0.4</f>
        <v>46.620000000000005</v>
      </c>
      <c r="S23" s="59">
        <f>W3*0.3</f>
        <v>34.964999999999996</v>
      </c>
      <c r="T23" s="59">
        <f>W3*0.28</f>
        <v>32.634</v>
      </c>
      <c r="U23" s="59">
        <f>W3*0.27</f>
        <v>31.468500000000002</v>
      </c>
      <c r="V23" s="59">
        <f>W3*0.24</f>
        <v>27.971999999999998</v>
      </c>
    </row>
    <row r="24" spans="1:22" ht="15">
      <c r="A24" s="161">
        <v>20</v>
      </c>
      <c r="B24" s="16">
        <v>20</v>
      </c>
      <c r="C24" s="17" t="s">
        <v>215</v>
      </c>
      <c r="D24" s="17" t="s">
        <v>216</v>
      </c>
      <c r="E24" s="17" t="s">
        <v>217</v>
      </c>
      <c r="F24" s="18">
        <v>17.412</v>
      </c>
      <c r="G24" s="16"/>
      <c r="H24" s="16"/>
      <c r="I24" s="19"/>
      <c r="J24" s="26"/>
      <c r="K24" s="26"/>
      <c r="L24" s="4"/>
      <c r="M24" s="4"/>
      <c r="N24" s="58" t="s">
        <v>46</v>
      </c>
      <c r="O24" s="59"/>
      <c r="P24" s="59">
        <f>W3*0.4</f>
        <v>46.620000000000005</v>
      </c>
      <c r="Q24" s="59">
        <f>W3*0.3</f>
        <v>34.964999999999996</v>
      </c>
      <c r="R24" s="59">
        <f>W3*0.3</f>
        <v>34.964999999999996</v>
      </c>
      <c r="S24" s="59">
        <f>W3*0.25</f>
        <v>29.1375</v>
      </c>
      <c r="T24" s="59">
        <f>W3*0.22</f>
        <v>25.641</v>
      </c>
      <c r="U24" s="59">
        <f>W3*0.2</f>
        <v>23.310000000000002</v>
      </c>
      <c r="V24" s="59">
        <f>W3*0.18</f>
        <v>20.979</v>
      </c>
    </row>
    <row r="25" spans="1:22" ht="15">
      <c r="A25" s="161">
        <v>21</v>
      </c>
      <c r="B25" s="16">
        <v>21</v>
      </c>
      <c r="C25" s="15" t="s">
        <v>128</v>
      </c>
      <c r="D25" s="15" t="s">
        <v>129</v>
      </c>
      <c r="E25" s="15" t="s">
        <v>130</v>
      </c>
      <c r="F25" s="18">
        <v>17.505</v>
      </c>
      <c r="G25" s="16"/>
      <c r="H25" s="16"/>
      <c r="I25" s="19"/>
      <c r="J25" s="26"/>
      <c r="K25" s="26"/>
      <c r="L25" s="4"/>
      <c r="M25" s="4"/>
      <c r="N25" s="58" t="s">
        <v>47</v>
      </c>
      <c r="O25" s="59"/>
      <c r="P25" s="59"/>
      <c r="Q25" s="59">
        <f>W3*0.2</f>
        <v>23.310000000000002</v>
      </c>
      <c r="R25" s="59">
        <f>W3*0.2</f>
        <v>23.310000000000002</v>
      </c>
      <c r="S25" s="59">
        <f>W3*0.2</f>
        <v>23.310000000000002</v>
      </c>
      <c r="T25" s="59">
        <f>W3*0.18</f>
        <v>20.979</v>
      </c>
      <c r="U25" s="59">
        <f>W3*0.16</f>
        <v>18.648</v>
      </c>
      <c r="V25" s="59">
        <f>W3*0.15</f>
        <v>17.482499999999998</v>
      </c>
    </row>
    <row r="26" spans="1:22" ht="15">
      <c r="A26" s="161">
        <v>22</v>
      </c>
      <c r="B26" s="16">
        <v>22</v>
      </c>
      <c r="C26" s="25" t="s">
        <v>307</v>
      </c>
      <c r="D26" s="25" t="s">
        <v>308</v>
      </c>
      <c r="E26" s="25" t="s">
        <v>309</v>
      </c>
      <c r="F26" s="18">
        <v>17.656</v>
      </c>
      <c r="G26" s="16"/>
      <c r="H26" s="16"/>
      <c r="I26" s="19"/>
      <c r="J26" s="26"/>
      <c r="K26" s="26"/>
      <c r="L26" s="4"/>
      <c r="M26" s="4"/>
      <c r="N26" s="58" t="s">
        <v>48</v>
      </c>
      <c r="O26" s="59"/>
      <c r="P26" s="59"/>
      <c r="Q26" s="59"/>
      <c r="R26" s="59">
        <f>W3*0.1</f>
        <v>11.655000000000001</v>
      </c>
      <c r="S26" s="59">
        <f>W3*0.15</f>
        <v>17.482499999999998</v>
      </c>
      <c r="T26" s="59">
        <f>W3*0.14</f>
        <v>16.317</v>
      </c>
      <c r="U26" s="59">
        <f>W3*0.12</f>
        <v>13.985999999999999</v>
      </c>
      <c r="V26" s="59">
        <f>W3*0.12</f>
        <v>13.985999999999999</v>
      </c>
    </row>
    <row r="27" spans="1:22" ht="15">
      <c r="A27" s="161">
        <v>23</v>
      </c>
      <c r="B27" s="16">
        <v>23</v>
      </c>
      <c r="C27" s="17" t="s">
        <v>173</v>
      </c>
      <c r="D27" s="17" t="s">
        <v>174</v>
      </c>
      <c r="E27" s="17" t="s">
        <v>177</v>
      </c>
      <c r="F27" s="18">
        <v>17.662</v>
      </c>
      <c r="G27" s="16"/>
      <c r="H27" s="16"/>
      <c r="I27" s="19"/>
      <c r="J27" s="26"/>
      <c r="K27" s="26"/>
      <c r="L27" s="4"/>
      <c r="M27" s="4"/>
      <c r="N27" s="58" t="s">
        <v>49</v>
      </c>
      <c r="O27" s="59"/>
      <c r="P27" s="59"/>
      <c r="Q27" s="59"/>
      <c r="R27" s="59"/>
      <c r="S27" s="59">
        <f>W3*0.1</f>
        <v>11.655000000000001</v>
      </c>
      <c r="T27" s="59">
        <f>W3*0.1</f>
        <v>11.655000000000001</v>
      </c>
      <c r="U27" s="59">
        <f>W3*0.1</f>
        <v>11.655000000000001</v>
      </c>
      <c r="V27" s="59">
        <f>W3*0.1</f>
        <v>11.655000000000001</v>
      </c>
    </row>
    <row r="28" spans="1:22" ht="15">
      <c r="A28" s="161">
        <v>24</v>
      </c>
      <c r="B28" s="16">
        <v>24</v>
      </c>
      <c r="C28" s="17" t="s">
        <v>234</v>
      </c>
      <c r="D28" s="17" t="s">
        <v>285</v>
      </c>
      <c r="E28" s="17" t="s">
        <v>286</v>
      </c>
      <c r="F28" s="18">
        <v>17.955</v>
      </c>
      <c r="G28" s="16"/>
      <c r="H28" s="16"/>
      <c r="I28" s="19"/>
      <c r="J28" s="26"/>
      <c r="K28" s="26"/>
      <c r="L28" s="4"/>
      <c r="M28" s="4"/>
      <c r="N28" s="58" t="s">
        <v>50</v>
      </c>
      <c r="O28" s="59"/>
      <c r="P28" s="59"/>
      <c r="Q28" s="59"/>
      <c r="R28" s="59"/>
      <c r="S28" s="59"/>
      <c r="T28" s="59">
        <f>W3*0.08</f>
        <v>9.324</v>
      </c>
      <c r="U28" s="59">
        <f>W3*0.08</f>
        <v>9.324</v>
      </c>
      <c r="V28" s="59">
        <f>W3*0.08</f>
        <v>9.324</v>
      </c>
    </row>
    <row r="29" spans="1:22" ht="15">
      <c r="A29" s="161">
        <v>25</v>
      </c>
      <c r="B29" s="15">
        <v>25</v>
      </c>
      <c r="C29" s="17" t="s">
        <v>234</v>
      </c>
      <c r="D29" s="17" t="s">
        <v>200</v>
      </c>
      <c r="E29" s="17" t="s">
        <v>235</v>
      </c>
      <c r="F29" s="18">
        <v>17.981</v>
      </c>
      <c r="G29" s="16"/>
      <c r="H29" s="16"/>
      <c r="I29" s="19"/>
      <c r="J29" s="26"/>
      <c r="K29" s="26"/>
      <c r="L29" s="4"/>
      <c r="M29" s="4"/>
      <c r="N29" s="58" t="s">
        <v>51</v>
      </c>
      <c r="O29" s="59"/>
      <c r="P29" s="59"/>
      <c r="Q29" s="59"/>
      <c r="R29" s="59"/>
      <c r="S29" s="59"/>
      <c r="T29" s="59"/>
      <c r="U29" s="59">
        <f>W3*0.07</f>
        <v>8.1585</v>
      </c>
      <c r="V29" s="59">
        <f>W3*0.07</f>
        <v>8.1585</v>
      </c>
    </row>
    <row r="30" spans="1:22" ht="15">
      <c r="A30" s="161">
        <v>26</v>
      </c>
      <c r="B30" s="15">
        <v>26</v>
      </c>
      <c r="C30" s="17" t="s">
        <v>178</v>
      </c>
      <c r="D30" s="17" t="s">
        <v>179</v>
      </c>
      <c r="E30" s="17" t="s">
        <v>180</v>
      </c>
      <c r="F30" s="18">
        <v>18.035</v>
      </c>
      <c r="G30" s="16">
        <v>1</v>
      </c>
      <c r="H30" s="16" t="s">
        <v>119</v>
      </c>
      <c r="I30" s="19"/>
      <c r="J30" s="26"/>
      <c r="K30" s="26"/>
      <c r="L30" s="4"/>
      <c r="M30" s="4"/>
      <c r="N30" s="61" t="s">
        <v>52</v>
      </c>
      <c r="O30" s="62"/>
      <c r="P30" s="62"/>
      <c r="Q30" s="62"/>
      <c r="R30" s="62"/>
      <c r="S30" s="62"/>
      <c r="T30" s="62"/>
      <c r="U30" s="62"/>
      <c r="V30" s="62">
        <f>W3*0.06</f>
        <v>6.992999999999999</v>
      </c>
    </row>
    <row r="31" spans="1:22" ht="15">
      <c r="A31" s="161">
        <v>27</v>
      </c>
      <c r="B31" s="15">
        <v>27</v>
      </c>
      <c r="C31" s="17" t="s">
        <v>263</v>
      </c>
      <c r="D31" s="17" t="s">
        <v>264</v>
      </c>
      <c r="E31" s="17" t="s">
        <v>265</v>
      </c>
      <c r="F31" s="18">
        <v>18.173</v>
      </c>
      <c r="G31" s="16">
        <v>2</v>
      </c>
      <c r="H31" s="16" t="s">
        <v>119</v>
      </c>
      <c r="I31" s="19"/>
      <c r="J31" s="26"/>
      <c r="K31" s="26"/>
      <c r="L31" s="4"/>
      <c r="M31" s="4"/>
      <c r="N31" s="55" t="s">
        <v>53</v>
      </c>
      <c r="O31" s="59">
        <f aca="true" t="shared" si="1" ref="O31:V31">SUM(O23:O30)</f>
        <v>116.55</v>
      </c>
      <c r="P31" s="59">
        <f t="shared" si="1"/>
        <v>116.55</v>
      </c>
      <c r="Q31" s="59">
        <f t="shared" si="1"/>
        <v>116.55</v>
      </c>
      <c r="R31" s="59">
        <f t="shared" si="1"/>
        <v>116.55000000000001</v>
      </c>
      <c r="S31" s="59">
        <f t="shared" si="1"/>
        <v>116.55</v>
      </c>
      <c r="T31" s="59">
        <f t="shared" si="1"/>
        <v>116.55</v>
      </c>
      <c r="U31" s="59">
        <f t="shared" si="1"/>
        <v>116.55000000000001</v>
      </c>
      <c r="V31" s="59">
        <f t="shared" si="1"/>
        <v>116.55</v>
      </c>
    </row>
    <row r="32" spans="1:22" ht="15">
      <c r="A32" s="161">
        <v>28</v>
      </c>
      <c r="B32" s="16">
        <v>28</v>
      </c>
      <c r="C32" s="15" t="s">
        <v>353</v>
      </c>
      <c r="D32" s="15" t="s">
        <v>354</v>
      </c>
      <c r="E32" s="15" t="s">
        <v>355</v>
      </c>
      <c r="F32" s="18">
        <v>18.365</v>
      </c>
      <c r="G32" s="16">
        <v>3</v>
      </c>
      <c r="H32" s="16" t="s">
        <v>119</v>
      </c>
      <c r="I32" s="19"/>
      <c r="J32" s="26"/>
      <c r="K32" s="26"/>
      <c r="L32" s="4"/>
      <c r="M32" s="4"/>
      <c r="N32" s="28"/>
      <c r="O32" s="28"/>
      <c r="P32" s="28"/>
      <c r="Q32" s="28"/>
      <c r="R32" s="28"/>
      <c r="S32" s="28"/>
      <c r="T32" s="28"/>
      <c r="U32" s="28"/>
      <c r="V32" s="28"/>
    </row>
    <row r="33" spans="1:22" ht="15">
      <c r="A33" s="161">
        <v>29</v>
      </c>
      <c r="B33" s="16">
        <v>29</v>
      </c>
      <c r="C33" s="17" t="s">
        <v>203</v>
      </c>
      <c r="D33" s="17" t="s">
        <v>141</v>
      </c>
      <c r="E33" s="17" t="s">
        <v>204</v>
      </c>
      <c r="F33" s="18">
        <v>18.858</v>
      </c>
      <c r="G33" s="16"/>
      <c r="H33" s="16"/>
      <c r="I33" s="19"/>
      <c r="J33" s="26"/>
      <c r="K33" s="26"/>
      <c r="L33" s="4"/>
      <c r="M33" s="4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5">
      <c r="A34" s="161">
        <v>30</v>
      </c>
      <c r="B34" s="16" t="s">
        <v>139</v>
      </c>
      <c r="C34" s="17" t="s">
        <v>345</v>
      </c>
      <c r="D34" s="17" t="s">
        <v>326</v>
      </c>
      <c r="E34" s="17" t="s">
        <v>340</v>
      </c>
      <c r="F34" s="18">
        <v>20.344</v>
      </c>
      <c r="G34" s="16"/>
      <c r="H34" s="16"/>
      <c r="I34" s="19"/>
      <c r="J34" s="26"/>
      <c r="K34" s="26"/>
      <c r="L34" s="4"/>
      <c r="M34" s="4"/>
      <c r="N34" s="63" t="s">
        <v>55</v>
      </c>
      <c r="O34" s="38"/>
      <c r="P34" s="38"/>
      <c r="Q34" s="38"/>
      <c r="R34" s="38"/>
      <c r="S34" s="38"/>
      <c r="T34" s="38"/>
      <c r="U34" s="38"/>
      <c r="V34" s="38"/>
    </row>
    <row r="35" spans="1:22" ht="15">
      <c r="A35" s="161">
        <v>31</v>
      </c>
      <c r="B35" s="16" t="s">
        <v>139</v>
      </c>
      <c r="C35" s="17" t="s">
        <v>345</v>
      </c>
      <c r="D35" s="17" t="s">
        <v>326</v>
      </c>
      <c r="E35" s="17" t="s">
        <v>327</v>
      </c>
      <c r="F35" s="18">
        <v>22.092</v>
      </c>
      <c r="G35" s="16"/>
      <c r="H35" s="16"/>
      <c r="I35" s="19"/>
      <c r="J35" s="26"/>
      <c r="K35" s="26"/>
      <c r="L35" s="4"/>
      <c r="M35" s="4"/>
      <c r="N35" s="64" t="s">
        <v>36</v>
      </c>
      <c r="O35" s="65" t="s">
        <v>37</v>
      </c>
      <c r="P35" s="65" t="s">
        <v>38</v>
      </c>
      <c r="Q35" s="65" t="s">
        <v>39</v>
      </c>
      <c r="R35" s="65" t="s">
        <v>40</v>
      </c>
      <c r="S35" s="65" t="s">
        <v>41</v>
      </c>
      <c r="T35" s="65" t="s">
        <v>42</v>
      </c>
      <c r="U35" s="65" t="s">
        <v>43</v>
      </c>
      <c r="V35" s="65" t="s">
        <v>44</v>
      </c>
    </row>
    <row r="36" spans="1:22" ht="15">
      <c r="A36" s="161">
        <v>32</v>
      </c>
      <c r="B36" s="15" t="s">
        <v>139</v>
      </c>
      <c r="C36" s="17" t="s">
        <v>212</v>
      </c>
      <c r="D36" s="17" t="s">
        <v>213</v>
      </c>
      <c r="E36" s="17" t="s">
        <v>214</v>
      </c>
      <c r="F36" s="18">
        <v>23.125</v>
      </c>
      <c r="G36" s="16"/>
      <c r="H36" s="16"/>
      <c r="I36" s="19"/>
      <c r="J36" s="26"/>
      <c r="K36" s="26"/>
      <c r="L36" s="4"/>
      <c r="M36" s="4"/>
      <c r="N36" s="66" t="s">
        <v>45</v>
      </c>
      <c r="O36" s="67">
        <f>W4</f>
        <v>77.7</v>
      </c>
      <c r="P36" s="68">
        <f>W4*0.6</f>
        <v>46.62</v>
      </c>
      <c r="Q36" s="67">
        <f>W4*0.5</f>
        <v>38.85</v>
      </c>
      <c r="R36" s="67">
        <f>W4*0.4</f>
        <v>31.080000000000002</v>
      </c>
      <c r="S36" s="67">
        <f>W4*0.3</f>
        <v>23.31</v>
      </c>
      <c r="T36" s="67">
        <f>W4*0.28</f>
        <v>21.756000000000004</v>
      </c>
      <c r="U36" s="67">
        <f>W4*0.27</f>
        <v>20.979000000000003</v>
      </c>
      <c r="V36" s="67">
        <f>W4*0.24</f>
        <v>18.648</v>
      </c>
    </row>
    <row r="37" spans="1:22" ht="15">
      <c r="A37" s="161">
        <v>33</v>
      </c>
      <c r="B37" s="15" t="s">
        <v>139</v>
      </c>
      <c r="C37" s="17" t="s">
        <v>313</v>
      </c>
      <c r="D37" s="17" t="s">
        <v>314</v>
      </c>
      <c r="E37" s="17" t="s">
        <v>315</v>
      </c>
      <c r="F37" s="18">
        <v>916.151</v>
      </c>
      <c r="G37" s="16"/>
      <c r="H37" s="16"/>
      <c r="I37" s="19"/>
      <c r="J37" s="26"/>
      <c r="K37" s="26"/>
      <c r="L37" s="4"/>
      <c r="M37" s="4"/>
      <c r="N37" s="66" t="s">
        <v>46</v>
      </c>
      <c r="O37" s="67"/>
      <c r="P37" s="67">
        <f>W4*0.4</f>
        <v>31.080000000000002</v>
      </c>
      <c r="Q37" s="67">
        <f>W4*0.3</f>
        <v>23.31</v>
      </c>
      <c r="R37" s="67">
        <f>W4*0.3</f>
        <v>23.31</v>
      </c>
      <c r="S37" s="67">
        <f>W4*0.25</f>
        <v>19.425</v>
      </c>
      <c r="T37" s="67">
        <f>W4*0.22</f>
        <v>17.094</v>
      </c>
      <c r="U37" s="67">
        <f>W4*0.2</f>
        <v>15.540000000000001</v>
      </c>
      <c r="V37" s="67">
        <f>W4*0.18</f>
        <v>13.986</v>
      </c>
    </row>
    <row r="38" spans="1:22" ht="15">
      <c r="A38" s="161">
        <v>34</v>
      </c>
      <c r="B38" s="15" t="s">
        <v>139</v>
      </c>
      <c r="C38" s="17" t="s">
        <v>248</v>
      </c>
      <c r="D38" s="17" t="s">
        <v>249</v>
      </c>
      <c r="E38" s="17" t="s">
        <v>250</v>
      </c>
      <c r="F38" s="18">
        <v>916.815</v>
      </c>
      <c r="G38" s="16"/>
      <c r="H38" s="16"/>
      <c r="I38" s="19"/>
      <c r="J38" s="26"/>
      <c r="K38" s="26"/>
      <c r="L38" s="4"/>
      <c r="M38" s="4"/>
      <c r="N38" s="66" t="s">
        <v>47</v>
      </c>
      <c r="O38" s="67"/>
      <c r="P38" s="67"/>
      <c r="Q38" s="67">
        <f>W4*0.2</f>
        <v>15.540000000000001</v>
      </c>
      <c r="R38" s="67">
        <f>W4*0.2</f>
        <v>15.540000000000001</v>
      </c>
      <c r="S38" s="67">
        <f>W4*0.2</f>
        <v>15.540000000000001</v>
      </c>
      <c r="T38" s="67">
        <f>W4*0.18</f>
        <v>13.986</v>
      </c>
      <c r="U38" s="67">
        <f>W4*0.16</f>
        <v>12.432</v>
      </c>
      <c r="V38" s="67">
        <f>W4*0.15</f>
        <v>11.655</v>
      </c>
    </row>
    <row r="39" spans="1:22" ht="15">
      <c r="A39" s="161">
        <v>35</v>
      </c>
      <c r="B39" s="15" t="s">
        <v>139</v>
      </c>
      <c r="C39" s="17" t="s">
        <v>151</v>
      </c>
      <c r="D39" s="17" t="s">
        <v>152</v>
      </c>
      <c r="E39" s="17" t="s">
        <v>153</v>
      </c>
      <c r="F39" s="18">
        <v>917.027</v>
      </c>
      <c r="G39" s="16"/>
      <c r="H39" s="16"/>
      <c r="I39" s="19"/>
      <c r="J39" s="26"/>
      <c r="K39" s="26"/>
      <c r="L39" s="4"/>
      <c r="M39" s="4"/>
      <c r="N39" s="66" t="s">
        <v>48</v>
      </c>
      <c r="O39" s="67"/>
      <c r="P39" s="67"/>
      <c r="Q39" s="67"/>
      <c r="R39" s="67">
        <f>W4*0.1</f>
        <v>7.7700000000000005</v>
      </c>
      <c r="S39" s="67">
        <f>W4*0.15</f>
        <v>11.655</v>
      </c>
      <c r="T39" s="67">
        <f>W4*0.14</f>
        <v>10.878000000000002</v>
      </c>
      <c r="U39" s="67">
        <f>W4*0.12</f>
        <v>9.324</v>
      </c>
      <c r="V39" s="67">
        <f>W4*0.12</f>
        <v>9.324</v>
      </c>
    </row>
    <row r="40" spans="1:22" ht="15">
      <c r="A40" s="161">
        <v>36</v>
      </c>
      <c r="B40" s="15" t="s">
        <v>139</v>
      </c>
      <c r="C40" s="15" t="s">
        <v>289</v>
      </c>
      <c r="D40" s="15" t="s">
        <v>290</v>
      </c>
      <c r="E40" s="15" t="s">
        <v>292</v>
      </c>
      <c r="F40" s="18">
        <v>917.032</v>
      </c>
      <c r="G40" s="16"/>
      <c r="H40" s="16"/>
      <c r="I40" s="19"/>
      <c r="J40" s="26"/>
      <c r="K40" s="26"/>
      <c r="L40" s="4"/>
      <c r="M40" s="4"/>
      <c r="N40" s="66" t="s">
        <v>49</v>
      </c>
      <c r="O40" s="67"/>
      <c r="P40" s="67"/>
      <c r="Q40" s="67"/>
      <c r="R40" s="67"/>
      <c r="S40" s="67">
        <f>W4*0.1</f>
        <v>7.7700000000000005</v>
      </c>
      <c r="T40" s="67">
        <f>W4*0.1</f>
        <v>7.7700000000000005</v>
      </c>
      <c r="U40" s="67">
        <f>W4*0.1</f>
        <v>7.7700000000000005</v>
      </c>
      <c r="V40" s="67">
        <f>W4*0.1</f>
        <v>7.7700000000000005</v>
      </c>
    </row>
    <row r="41" spans="1:22" ht="15">
      <c r="A41" s="161">
        <v>37</v>
      </c>
      <c r="B41" s="15" t="s">
        <v>139</v>
      </c>
      <c r="C41" s="17" t="s">
        <v>276</v>
      </c>
      <c r="D41" s="17" t="s">
        <v>277</v>
      </c>
      <c r="E41" s="17" t="s">
        <v>278</v>
      </c>
      <c r="F41" s="18">
        <v>951.485</v>
      </c>
      <c r="G41" s="16"/>
      <c r="H41" s="16"/>
      <c r="I41" s="19"/>
      <c r="J41" s="26"/>
      <c r="K41" s="26"/>
      <c r="L41" s="4"/>
      <c r="M41" s="4"/>
      <c r="N41" s="66" t="s">
        <v>50</v>
      </c>
      <c r="O41" s="67"/>
      <c r="P41" s="67"/>
      <c r="Q41" s="67"/>
      <c r="R41" s="67"/>
      <c r="S41" s="67"/>
      <c r="T41" s="67">
        <f>W4*0.08</f>
        <v>6.216</v>
      </c>
      <c r="U41" s="67">
        <f>W4*0.08</f>
        <v>6.216</v>
      </c>
      <c r="V41" s="67">
        <f>W4*0.08</f>
        <v>6.216</v>
      </c>
    </row>
    <row r="42" spans="1:22" ht="15">
      <c r="A42" s="161">
        <v>38</v>
      </c>
      <c r="B42" s="16" t="s">
        <v>139</v>
      </c>
      <c r="C42" s="17" t="s">
        <v>143</v>
      </c>
      <c r="D42" s="17" t="s">
        <v>201</v>
      </c>
      <c r="E42" s="17" t="s">
        <v>202</v>
      </c>
      <c r="F42" s="18">
        <v>17.718</v>
      </c>
      <c r="G42" s="16"/>
      <c r="H42" s="16"/>
      <c r="I42" s="19"/>
      <c r="J42" s="26"/>
      <c r="K42" s="26"/>
      <c r="L42" s="4"/>
      <c r="M42" s="4"/>
      <c r="N42" s="66" t="s">
        <v>51</v>
      </c>
      <c r="O42" s="67"/>
      <c r="P42" s="67"/>
      <c r="Q42" s="67"/>
      <c r="R42" s="67"/>
      <c r="S42" s="67"/>
      <c r="T42" s="67"/>
      <c r="U42" s="67">
        <f>W4*0.07</f>
        <v>5.439000000000001</v>
      </c>
      <c r="V42" s="67">
        <f>W4*0.07</f>
        <v>5.439000000000001</v>
      </c>
    </row>
    <row r="43" spans="1:22" ht="15">
      <c r="A43" s="161">
        <v>39</v>
      </c>
      <c r="B43" s="15" t="s">
        <v>139</v>
      </c>
      <c r="C43" s="17" t="s">
        <v>221</v>
      </c>
      <c r="D43" s="17" t="s">
        <v>222</v>
      </c>
      <c r="E43" s="17" t="s">
        <v>224</v>
      </c>
      <c r="F43" s="18" t="s">
        <v>359</v>
      </c>
      <c r="G43" s="16"/>
      <c r="H43" s="16"/>
      <c r="I43" s="19"/>
      <c r="J43" s="26"/>
      <c r="K43" s="26"/>
      <c r="L43" s="4"/>
      <c r="M43" s="4"/>
      <c r="N43" s="69" t="s">
        <v>52</v>
      </c>
      <c r="O43" s="70"/>
      <c r="P43" s="70"/>
      <c r="Q43" s="70"/>
      <c r="R43" s="70"/>
      <c r="S43" s="70"/>
      <c r="T43" s="70"/>
      <c r="U43" s="70"/>
      <c r="V43" s="70">
        <f>W4*0.06</f>
        <v>4.662</v>
      </c>
    </row>
    <row r="44" spans="1:22" ht="15">
      <c r="A44" s="161">
        <v>40</v>
      </c>
      <c r="B44" s="15"/>
      <c r="C44" s="17"/>
      <c r="D44" s="17"/>
      <c r="E44" s="17"/>
      <c r="F44" s="18"/>
      <c r="G44" s="16"/>
      <c r="H44" s="16"/>
      <c r="I44" s="19"/>
      <c r="J44" s="26"/>
      <c r="K44" s="26"/>
      <c r="L44" s="4"/>
      <c r="M44" s="4"/>
      <c r="N44" s="63" t="s">
        <v>53</v>
      </c>
      <c r="O44" s="67">
        <f aca="true" t="shared" si="2" ref="O44:V44">SUM(O36:O43)</f>
        <v>77.7</v>
      </c>
      <c r="P44" s="67">
        <f t="shared" si="2"/>
        <v>77.7</v>
      </c>
      <c r="Q44" s="67">
        <f t="shared" si="2"/>
        <v>77.7</v>
      </c>
      <c r="R44" s="67">
        <f t="shared" si="2"/>
        <v>77.7</v>
      </c>
      <c r="S44" s="67">
        <f t="shared" si="2"/>
        <v>77.69999999999999</v>
      </c>
      <c r="T44" s="67">
        <f t="shared" si="2"/>
        <v>77.7</v>
      </c>
      <c r="U44" s="67">
        <f t="shared" si="2"/>
        <v>77.7</v>
      </c>
      <c r="V44" s="67">
        <f t="shared" si="2"/>
        <v>77.70000000000002</v>
      </c>
    </row>
    <row r="45" spans="1:22" ht="15">
      <c r="A45" s="161">
        <v>41</v>
      </c>
      <c r="B45" s="15"/>
      <c r="C45" s="17"/>
      <c r="D45" s="17"/>
      <c r="E45" s="17"/>
      <c r="F45" s="18"/>
      <c r="G45" s="16"/>
      <c r="H45" s="16"/>
      <c r="I45" s="19"/>
      <c r="J45" s="26"/>
      <c r="K45" s="26"/>
      <c r="L45" s="4"/>
      <c r="M45" s="4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15">
      <c r="A46" s="161">
        <v>42</v>
      </c>
      <c r="B46" s="16"/>
      <c r="C46" s="17"/>
      <c r="D46" s="17"/>
      <c r="E46" s="17"/>
      <c r="F46" s="18"/>
      <c r="G46" s="16"/>
      <c r="H46" s="16"/>
      <c r="I46" s="19"/>
      <c r="J46" s="26"/>
      <c r="K46" s="26"/>
      <c r="L46" s="4"/>
      <c r="M46" s="4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15">
      <c r="A47" s="161">
        <v>43</v>
      </c>
      <c r="B47" s="15"/>
      <c r="C47" s="17"/>
      <c r="D47" s="17"/>
      <c r="E47" s="17"/>
      <c r="F47" s="18"/>
      <c r="G47" s="16"/>
      <c r="H47" s="16"/>
      <c r="I47" s="19"/>
      <c r="J47" s="26"/>
      <c r="K47" s="26"/>
      <c r="L47" s="4"/>
      <c r="M47" s="4"/>
      <c r="N47" s="71" t="s">
        <v>56</v>
      </c>
      <c r="O47" s="41"/>
      <c r="P47" s="41"/>
      <c r="Q47" s="41"/>
      <c r="R47" s="41"/>
      <c r="S47" s="41"/>
      <c r="T47" s="41"/>
      <c r="U47" s="41"/>
      <c r="V47" s="41"/>
    </row>
    <row r="48" spans="1:22" ht="15">
      <c r="A48" s="161">
        <v>44</v>
      </c>
      <c r="B48" s="15"/>
      <c r="C48" s="17"/>
      <c r="D48" s="17"/>
      <c r="E48" s="17"/>
      <c r="F48" s="18"/>
      <c r="G48" s="16"/>
      <c r="H48" s="16"/>
      <c r="I48" s="19"/>
      <c r="J48" s="26"/>
      <c r="K48" s="26"/>
      <c r="L48" s="4"/>
      <c r="M48" s="4"/>
      <c r="N48" s="72" t="s">
        <v>36</v>
      </c>
      <c r="O48" s="73" t="s">
        <v>37</v>
      </c>
      <c r="P48" s="73" t="s">
        <v>38</v>
      </c>
      <c r="Q48" s="73" t="s">
        <v>39</v>
      </c>
      <c r="R48" s="73" t="s">
        <v>40</v>
      </c>
      <c r="S48" s="73" t="s">
        <v>41</v>
      </c>
      <c r="T48" s="73" t="s">
        <v>42</v>
      </c>
      <c r="U48" s="73" t="s">
        <v>43</v>
      </c>
      <c r="V48" s="73" t="s">
        <v>44</v>
      </c>
    </row>
    <row r="49" spans="1:22" ht="15">
      <c r="A49" s="161">
        <v>45</v>
      </c>
      <c r="B49" s="15"/>
      <c r="C49" s="17"/>
      <c r="D49" s="17"/>
      <c r="E49" s="17"/>
      <c r="F49" s="18"/>
      <c r="G49" s="16"/>
      <c r="H49" s="16"/>
      <c r="I49" s="19"/>
      <c r="J49" s="26"/>
      <c r="K49" s="26"/>
      <c r="L49" s="4"/>
      <c r="M49" s="4"/>
      <c r="N49" s="74" t="s">
        <v>45</v>
      </c>
      <c r="O49" s="75">
        <f>W5</f>
        <v>38.85</v>
      </c>
      <c r="P49" s="76">
        <f>W5*0.6</f>
        <v>23.31</v>
      </c>
      <c r="Q49" s="75">
        <f>W5*0.5</f>
        <v>19.425</v>
      </c>
      <c r="R49" s="75">
        <f>W5*0.4</f>
        <v>15.540000000000001</v>
      </c>
      <c r="S49" s="75">
        <f>W5*0.3</f>
        <v>11.655</v>
      </c>
      <c r="T49" s="75">
        <f>W5*0.28</f>
        <v>10.878000000000002</v>
      </c>
      <c r="U49" s="75">
        <f>W5*0.27</f>
        <v>10.489500000000001</v>
      </c>
      <c r="V49" s="75">
        <f>W5*0.24</f>
        <v>9.324</v>
      </c>
    </row>
    <row r="50" spans="1:22" ht="15">
      <c r="A50" s="161">
        <v>46</v>
      </c>
      <c r="B50" s="15"/>
      <c r="C50" s="17"/>
      <c r="D50" s="17"/>
      <c r="E50" s="17"/>
      <c r="F50" s="18"/>
      <c r="G50" s="16"/>
      <c r="H50" s="16"/>
      <c r="I50" s="19"/>
      <c r="J50" s="26"/>
      <c r="K50" s="26"/>
      <c r="L50" s="4"/>
      <c r="M50" s="4"/>
      <c r="N50" s="74" t="s">
        <v>46</v>
      </c>
      <c r="O50" s="75"/>
      <c r="P50" s="75">
        <f>W5*0.4</f>
        <v>15.540000000000001</v>
      </c>
      <c r="Q50" s="75">
        <f>W5*0.3</f>
        <v>11.655</v>
      </c>
      <c r="R50" s="75">
        <f>W5*0.3</f>
        <v>11.655</v>
      </c>
      <c r="S50" s="75">
        <f>W5*0.25</f>
        <v>9.7125</v>
      </c>
      <c r="T50" s="75">
        <f>W5*0.22</f>
        <v>8.547</v>
      </c>
      <c r="U50" s="75">
        <f>W5*0.2</f>
        <v>7.7700000000000005</v>
      </c>
      <c r="V50" s="75">
        <f>W5*0.18</f>
        <v>6.993</v>
      </c>
    </row>
    <row r="51" spans="1:22" ht="15">
      <c r="A51" s="161">
        <v>47</v>
      </c>
      <c r="B51" s="15"/>
      <c r="C51" s="17"/>
      <c r="D51" s="17"/>
      <c r="E51" s="17"/>
      <c r="F51" s="18"/>
      <c r="G51" s="16"/>
      <c r="H51" s="16"/>
      <c r="I51" s="19"/>
      <c r="J51" s="26"/>
      <c r="K51" s="26"/>
      <c r="L51" s="4"/>
      <c r="M51" s="4"/>
      <c r="N51" s="74" t="s">
        <v>47</v>
      </c>
      <c r="O51" s="75"/>
      <c r="P51" s="75"/>
      <c r="Q51" s="75">
        <f>W5*0.2</f>
        <v>7.7700000000000005</v>
      </c>
      <c r="R51" s="75">
        <f>W5*0.2</f>
        <v>7.7700000000000005</v>
      </c>
      <c r="S51" s="75">
        <f>W5*0.2</f>
        <v>7.7700000000000005</v>
      </c>
      <c r="T51" s="75">
        <f>W5*0.18</f>
        <v>6.993</v>
      </c>
      <c r="U51" s="75">
        <f>W5*0.16</f>
        <v>6.216</v>
      </c>
      <c r="V51" s="75">
        <f>W5*0.15</f>
        <v>5.8275</v>
      </c>
    </row>
    <row r="52" spans="1:22" ht="15">
      <c r="A52" s="161">
        <v>48</v>
      </c>
      <c r="B52" s="15"/>
      <c r="C52" s="17"/>
      <c r="D52" s="17"/>
      <c r="E52" s="17"/>
      <c r="F52" s="18"/>
      <c r="G52" s="16"/>
      <c r="H52" s="16"/>
      <c r="I52" s="19"/>
      <c r="J52" s="26"/>
      <c r="K52" s="26"/>
      <c r="L52" s="4"/>
      <c r="M52" s="4"/>
      <c r="N52" s="74" t="s">
        <v>48</v>
      </c>
      <c r="O52" s="75"/>
      <c r="P52" s="75"/>
      <c r="Q52" s="75"/>
      <c r="R52" s="75">
        <f>W5*0.1</f>
        <v>3.8850000000000002</v>
      </c>
      <c r="S52" s="75">
        <f>W5*0.15</f>
        <v>5.8275</v>
      </c>
      <c r="T52" s="75">
        <f>W5*0.14</f>
        <v>5.439000000000001</v>
      </c>
      <c r="U52" s="75">
        <f>W5*0.12</f>
        <v>4.662</v>
      </c>
      <c r="V52" s="75">
        <f>W5*0.12</f>
        <v>4.662</v>
      </c>
    </row>
    <row r="53" spans="1:22" ht="15">
      <c r="A53" s="161">
        <v>49</v>
      </c>
      <c r="B53" s="15"/>
      <c r="C53" s="25"/>
      <c r="D53" s="25"/>
      <c r="E53" s="25"/>
      <c r="F53" s="18"/>
      <c r="G53" s="16"/>
      <c r="H53" s="16"/>
      <c r="I53" s="19"/>
      <c r="J53" s="26"/>
      <c r="K53" s="26"/>
      <c r="L53" s="4"/>
      <c r="M53" s="4"/>
      <c r="N53" s="74" t="s">
        <v>49</v>
      </c>
      <c r="O53" s="75"/>
      <c r="P53" s="75"/>
      <c r="Q53" s="75"/>
      <c r="R53" s="75"/>
      <c r="S53" s="75">
        <f>W5*0.1</f>
        <v>3.8850000000000002</v>
      </c>
      <c r="T53" s="75">
        <f>W5*0.1</f>
        <v>3.8850000000000002</v>
      </c>
      <c r="U53" s="75">
        <f>W5*0.1</f>
        <v>3.8850000000000002</v>
      </c>
      <c r="V53" s="75">
        <f>W5*0.1</f>
        <v>3.8850000000000002</v>
      </c>
    </row>
    <row r="54" spans="1:22" ht="15">
      <c r="A54" s="161">
        <v>50</v>
      </c>
      <c r="B54" s="16"/>
      <c r="C54" s="17"/>
      <c r="D54" s="17"/>
      <c r="E54" s="17"/>
      <c r="F54" s="18"/>
      <c r="G54" s="16"/>
      <c r="H54" s="16"/>
      <c r="I54" s="19"/>
      <c r="J54" s="26"/>
      <c r="K54" s="26"/>
      <c r="L54" s="4"/>
      <c r="M54" s="4"/>
      <c r="N54" s="74" t="s">
        <v>50</v>
      </c>
      <c r="O54" s="75"/>
      <c r="P54" s="75"/>
      <c r="Q54" s="75"/>
      <c r="R54" s="75"/>
      <c r="S54" s="75"/>
      <c r="T54" s="75">
        <f>W5*0.08</f>
        <v>3.108</v>
      </c>
      <c r="U54" s="75">
        <f>W5*0.08</f>
        <v>3.108</v>
      </c>
      <c r="V54" s="75">
        <f>W5*0.08</f>
        <v>3.108</v>
      </c>
    </row>
    <row r="55" spans="1:22" ht="15">
      <c r="A55" s="161">
        <v>51</v>
      </c>
      <c r="B55" s="16" t="s">
        <v>138</v>
      </c>
      <c r="C55" s="17" t="s">
        <v>131</v>
      </c>
      <c r="D55" s="17" t="s">
        <v>132</v>
      </c>
      <c r="E55" s="17" t="s">
        <v>134</v>
      </c>
      <c r="F55" s="18"/>
      <c r="G55" s="16"/>
      <c r="H55" s="16"/>
      <c r="I55" s="19"/>
      <c r="J55" s="26"/>
      <c r="K55" s="26"/>
      <c r="L55" s="4"/>
      <c r="M55" s="4"/>
      <c r="N55" s="74" t="s">
        <v>51</v>
      </c>
      <c r="O55" s="75"/>
      <c r="P55" s="75"/>
      <c r="Q55" s="75"/>
      <c r="R55" s="75"/>
      <c r="S55" s="75"/>
      <c r="T55" s="75"/>
      <c r="U55" s="75">
        <f>W5*0.07</f>
        <v>2.7195000000000005</v>
      </c>
      <c r="V55" s="75">
        <f>W5*0.07</f>
        <v>2.7195000000000005</v>
      </c>
    </row>
    <row r="56" spans="1:22" ht="15">
      <c r="A56" s="161">
        <v>52</v>
      </c>
      <c r="B56" s="15" t="s">
        <v>139</v>
      </c>
      <c r="C56" s="25" t="s">
        <v>135</v>
      </c>
      <c r="D56" s="25" t="s">
        <v>136</v>
      </c>
      <c r="E56" s="25" t="s">
        <v>137</v>
      </c>
      <c r="F56" s="18"/>
      <c r="G56" s="16"/>
      <c r="H56" s="16"/>
      <c r="I56" s="19"/>
      <c r="J56" s="26"/>
      <c r="K56" s="26"/>
      <c r="L56" s="4"/>
      <c r="M56" s="4"/>
      <c r="N56" s="77" t="s">
        <v>52</v>
      </c>
      <c r="O56" s="78"/>
      <c r="P56" s="78"/>
      <c r="Q56" s="78"/>
      <c r="R56" s="78"/>
      <c r="S56" s="78"/>
      <c r="T56" s="78"/>
      <c r="U56" s="78"/>
      <c r="V56" s="78">
        <f>W5*0.06</f>
        <v>2.331</v>
      </c>
    </row>
    <row r="57" spans="1:22" ht="15">
      <c r="A57" s="161">
        <v>53</v>
      </c>
      <c r="B57" s="15" t="s">
        <v>139</v>
      </c>
      <c r="C57" s="17" t="s">
        <v>289</v>
      </c>
      <c r="D57" s="17" t="s">
        <v>290</v>
      </c>
      <c r="E57" s="17" t="s">
        <v>291</v>
      </c>
      <c r="F57" s="18"/>
      <c r="G57" s="16"/>
      <c r="H57" s="16"/>
      <c r="I57" s="19"/>
      <c r="J57" s="26"/>
      <c r="K57" s="26"/>
      <c r="L57" s="4"/>
      <c r="M57" s="4"/>
      <c r="N57" s="71" t="s">
        <v>53</v>
      </c>
      <c r="O57" s="75">
        <f aca="true" t="shared" si="3" ref="O57:V57">SUM(O49:O56)</f>
        <v>38.85</v>
      </c>
      <c r="P57" s="75">
        <f t="shared" si="3"/>
        <v>38.85</v>
      </c>
      <c r="Q57" s="75">
        <f t="shared" si="3"/>
        <v>38.85</v>
      </c>
      <c r="R57" s="75">
        <f t="shared" si="3"/>
        <v>38.85</v>
      </c>
      <c r="S57" s="75">
        <f t="shared" si="3"/>
        <v>38.849999999999994</v>
      </c>
      <c r="T57" s="75">
        <f t="shared" si="3"/>
        <v>38.85</v>
      </c>
      <c r="U57" s="75">
        <f t="shared" si="3"/>
        <v>38.85</v>
      </c>
      <c r="V57" s="75">
        <f t="shared" si="3"/>
        <v>38.85000000000001</v>
      </c>
    </row>
    <row r="58" spans="1:14" ht="15">
      <c r="A58" s="161">
        <v>54</v>
      </c>
      <c r="B58" s="15" t="s">
        <v>139</v>
      </c>
      <c r="C58" s="15" t="s">
        <v>128</v>
      </c>
      <c r="D58" s="15" t="s">
        <v>129</v>
      </c>
      <c r="E58" s="15" t="s">
        <v>130</v>
      </c>
      <c r="F58" s="18"/>
      <c r="G58" s="16"/>
      <c r="H58" s="16"/>
      <c r="I58" s="19"/>
      <c r="J58" s="26"/>
      <c r="K58" s="26"/>
      <c r="L58" s="4"/>
      <c r="M58" s="4"/>
      <c r="N58" s="4"/>
    </row>
    <row r="59" spans="1:14" ht="15">
      <c r="A59" s="161">
        <v>55</v>
      </c>
      <c r="B59" s="15" t="s">
        <v>139</v>
      </c>
      <c r="C59" s="15" t="s">
        <v>289</v>
      </c>
      <c r="D59" s="15" t="s">
        <v>290</v>
      </c>
      <c r="E59" s="15" t="s">
        <v>292</v>
      </c>
      <c r="F59" s="18"/>
      <c r="G59" s="16"/>
      <c r="H59" s="16"/>
      <c r="I59" s="19"/>
      <c r="J59" s="26"/>
      <c r="K59" s="26"/>
      <c r="L59" s="4"/>
      <c r="M59" s="4"/>
      <c r="N59" s="4"/>
    </row>
    <row r="60" spans="1:14" ht="15">
      <c r="A60" s="161">
        <v>56</v>
      </c>
      <c r="B60" s="15" t="s">
        <v>139</v>
      </c>
      <c r="C60" s="15" t="s">
        <v>322</v>
      </c>
      <c r="D60" s="15" t="s">
        <v>323</v>
      </c>
      <c r="E60" s="15" t="s">
        <v>344</v>
      </c>
      <c r="F60" s="18"/>
      <c r="G60" s="16"/>
      <c r="H60" s="16"/>
      <c r="I60" s="19"/>
      <c r="J60" s="26"/>
      <c r="K60" s="26"/>
      <c r="L60" s="4"/>
      <c r="M60" s="4"/>
      <c r="N60" s="4"/>
    </row>
    <row r="61" spans="1:14" ht="15">
      <c r="A61" s="161">
        <v>57</v>
      </c>
      <c r="B61" s="15" t="s">
        <v>139</v>
      </c>
      <c r="C61" s="15"/>
      <c r="D61" s="15"/>
      <c r="E61" s="15"/>
      <c r="F61" s="18"/>
      <c r="G61" s="16"/>
      <c r="H61" s="16"/>
      <c r="I61" s="19"/>
      <c r="J61" s="26"/>
      <c r="K61" s="26"/>
      <c r="L61" s="4"/>
      <c r="M61" s="4"/>
      <c r="N61" s="4"/>
    </row>
    <row r="62" spans="1:14" ht="15">
      <c r="A62" s="161">
        <v>58</v>
      </c>
      <c r="B62" s="15"/>
      <c r="C62" s="15"/>
      <c r="D62" s="15"/>
      <c r="E62" s="15"/>
      <c r="F62" s="18"/>
      <c r="G62" s="16"/>
      <c r="H62" s="16"/>
      <c r="I62" s="19"/>
      <c r="J62" s="26"/>
      <c r="K62" s="26"/>
      <c r="L62" s="4"/>
      <c r="M62" s="4"/>
      <c r="N62" s="4"/>
    </row>
    <row r="63" spans="1:14" ht="15">
      <c r="A63" s="161">
        <v>59</v>
      </c>
      <c r="B63" s="15"/>
      <c r="C63" s="15"/>
      <c r="D63" s="15"/>
      <c r="E63" s="15"/>
      <c r="F63" s="18"/>
      <c r="G63" s="16"/>
      <c r="H63" s="16"/>
      <c r="I63" s="19"/>
      <c r="J63" s="26"/>
      <c r="K63" s="26"/>
      <c r="L63" s="4"/>
      <c r="M63" s="4"/>
      <c r="N63" s="4"/>
    </row>
    <row r="64" spans="1:14" ht="15">
      <c r="A64" s="161">
        <v>60</v>
      </c>
      <c r="B64" s="15"/>
      <c r="C64" s="15"/>
      <c r="D64" s="15"/>
      <c r="E64" s="15"/>
      <c r="F64" s="18"/>
      <c r="G64" s="16"/>
      <c r="H64" s="16"/>
      <c r="I64" s="19"/>
      <c r="J64" s="26"/>
      <c r="K64" s="26"/>
      <c r="L64" s="4"/>
      <c r="M64" s="4"/>
      <c r="N64" s="4"/>
    </row>
    <row r="65" spans="1:14" ht="15">
      <c r="A65" s="161">
        <v>61</v>
      </c>
      <c r="B65" s="15"/>
      <c r="C65" s="15"/>
      <c r="D65" s="15"/>
      <c r="E65" s="15"/>
      <c r="F65" s="18"/>
      <c r="G65" s="16"/>
      <c r="H65" s="16"/>
      <c r="I65" s="19"/>
      <c r="J65" s="26"/>
      <c r="K65" s="26"/>
      <c r="L65" s="4"/>
      <c r="M65" s="4"/>
      <c r="N65" s="4"/>
    </row>
    <row r="66" spans="1:14" ht="15">
      <c r="A66" s="161">
        <v>62</v>
      </c>
      <c r="B66" s="15"/>
      <c r="C66" s="15"/>
      <c r="D66" s="15"/>
      <c r="E66" s="15"/>
      <c r="F66" s="18"/>
      <c r="G66" s="16"/>
      <c r="H66" s="16"/>
      <c r="I66" s="19"/>
      <c r="J66" s="26"/>
      <c r="K66" s="26"/>
      <c r="L66" s="4"/>
      <c r="M66" s="4"/>
      <c r="N66" s="4"/>
    </row>
    <row r="67" spans="1:14" ht="15">
      <c r="A67" s="161">
        <v>63</v>
      </c>
      <c r="B67" s="15"/>
      <c r="C67" s="15"/>
      <c r="D67" s="15"/>
      <c r="E67" s="15"/>
      <c r="F67" s="18"/>
      <c r="G67" s="16"/>
      <c r="H67" s="16"/>
      <c r="I67" s="19"/>
      <c r="J67" s="26"/>
      <c r="K67" s="26"/>
      <c r="L67" s="4"/>
      <c r="M67" s="4"/>
      <c r="N67" s="4"/>
    </row>
    <row r="68" spans="1:14" ht="15">
      <c r="A68" s="161">
        <v>64</v>
      </c>
      <c r="B68" s="15"/>
      <c r="C68" s="15"/>
      <c r="D68" s="15"/>
      <c r="E68" s="15"/>
      <c r="F68" s="18"/>
      <c r="G68" s="16"/>
      <c r="H68" s="16"/>
      <c r="I68" s="19"/>
      <c r="J68" s="26"/>
      <c r="K68" s="26"/>
      <c r="L68" s="4"/>
      <c r="M68" s="4"/>
      <c r="N68" s="4"/>
    </row>
    <row r="69" spans="1:14" ht="15">
      <c r="A69" s="161">
        <v>65</v>
      </c>
      <c r="B69" s="15"/>
      <c r="C69" s="15"/>
      <c r="D69" s="15"/>
      <c r="E69" s="15"/>
      <c r="F69" s="18"/>
      <c r="G69" s="16"/>
      <c r="H69" s="16"/>
      <c r="I69" s="19"/>
      <c r="J69" s="26"/>
      <c r="K69" s="26"/>
      <c r="L69" s="4"/>
      <c r="M69" s="4"/>
      <c r="N69" s="4"/>
    </row>
    <row r="70" spans="1:14" ht="15">
      <c r="A70" s="161">
        <v>66</v>
      </c>
      <c r="B70" s="15"/>
      <c r="C70" s="15"/>
      <c r="D70" s="15"/>
      <c r="E70" s="15"/>
      <c r="F70" s="18"/>
      <c r="G70" s="16"/>
      <c r="H70" s="16"/>
      <c r="I70" s="19"/>
      <c r="J70" s="26"/>
      <c r="K70" s="26"/>
      <c r="L70" s="4"/>
      <c r="M70" s="4"/>
      <c r="N70" s="4"/>
    </row>
    <row r="71" spans="1:14" ht="15">
      <c r="A71" s="161">
        <v>67</v>
      </c>
      <c r="B71" s="15"/>
      <c r="C71" s="15"/>
      <c r="D71" s="15"/>
      <c r="E71" s="15"/>
      <c r="F71" s="18"/>
      <c r="G71" s="16"/>
      <c r="H71" s="16"/>
      <c r="I71" s="19"/>
      <c r="J71" s="26"/>
      <c r="K71" s="26"/>
      <c r="L71" s="4"/>
      <c r="M71" s="4"/>
      <c r="N71" s="4"/>
    </row>
    <row r="72" spans="1:14" ht="15">
      <c r="A72" s="161">
        <v>68</v>
      </c>
      <c r="B72" s="15"/>
      <c r="C72" s="15"/>
      <c r="D72" s="15"/>
      <c r="E72" s="15"/>
      <c r="F72" s="18"/>
      <c r="G72" s="16"/>
      <c r="H72" s="16"/>
      <c r="I72" s="19"/>
      <c r="J72" s="26"/>
      <c r="K72" s="26"/>
      <c r="L72" s="4"/>
      <c r="M72" s="4"/>
      <c r="N72" s="4"/>
    </row>
    <row r="73" spans="1:14" ht="15">
      <c r="A73" s="161">
        <v>69</v>
      </c>
      <c r="B73" s="15"/>
      <c r="C73" s="15"/>
      <c r="D73" s="15"/>
      <c r="E73" s="15"/>
      <c r="F73" s="18"/>
      <c r="G73" s="16"/>
      <c r="H73" s="16"/>
      <c r="I73" s="19"/>
      <c r="J73" s="26"/>
      <c r="K73" s="26"/>
      <c r="L73" s="4"/>
      <c r="M73" s="4"/>
      <c r="N73" s="4"/>
    </row>
    <row r="74" spans="1:14" ht="15">
      <c r="A74" s="161">
        <v>70</v>
      </c>
      <c r="B74" s="15"/>
      <c r="C74" s="15"/>
      <c r="D74" s="15"/>
      <c r="E74" s="15"/>
      <c r="F74" s="18"/>
      <c r="G74" s="16"/>
      <c r="H74" s="16"/>
      <c r="I74" s="19"/>
      <c r="J74" s="26"/>
      <c r="K74" s="26"/>
      <c r="L74" s="4"/>
      <c r="M74" s="4"/>
      <c r="N74" s="4"/>
    </row>
    <row r="75" spans="1:14" ht="15">
      <c r="A75" s="161">
        <v>71</v>
      </c>
      <c r="B75" s="15"/>
      <c r="C75" s="15"/>
      <c r="D75" s="15"/>
      <c r="E75" s="15"/>
      <c r="F75" s="18"/>
      <c r="G75" s="16"/>
      <c r="H75" s="16"/>
      <c r="I75" s="19"/>
      <c r="J75" s="26"/>
      <c r="K75" s="26"/>
      <c r="L75" s="4"/>
      <c r="M75" s="4"/>
      <c r="N75" s="4"/>
    </row>
    <row r="76" spans="1:14" ht="15">
      <c r="A76" s="161">
        <v>72</v>
      </c>
      <c r="B76" s="15"/>
      <c r="C76" s="15"/>
      <c r="D76" s="15"/>
      <c r="E76" s="15"/>
      <c r="F76" s="18"/>
      <c r="G76" s="16"/>
      <c r="H76" s="16"/>
      <c r="I76" s="19"/>
      <c r="J76" s="26"/>
      <c r="K76" s="26"/>
      <c r="L76" s="4"/>
      <c r="M76" s="4"/>
      <c r="N76" s="4"/>
    </row>
    <row r="77" spans="1:14" ht="15">
      <c r="A77" s="161">
        <v>73</v>
      </c>
      <c r="B77" s="15"/>
      <c r="C77" s="15"/>
      <c r="D77" s="15"/>
      <c r="E77" s="15"/>
      <c r="F77" s="18"/>
      <c r="G77" s="16"/>
      <c r="H77" s="16"/>
      <c r="I77" s="19"/>
      <c r="J77" s="26"/>
      <c r="K77" s="26"/>
      <c r="L77" s="4"/>
      <c r="M77" s="4"/>
      <c r="N77" s="4"/>
    </row>
    <row r="78" spans="1:14" ht="15">
      <c r="A78" s="161">
        <v>74</v>
      </c>
      <c r="B78" s="15"/>
      <c r="C78" s="15"/>
      <c r="D78" s="15"/>
      <c r="E78" s="15"/>
      <c r="F78" s="18"/>
      <c r="G78" s="16"/>
      <c r="H78" s="16"/>
      <c r="I78" s="19"/>
      <c r="J78" s="26"/>
      <c r="K78" s="26"/>
      <c r="L78" s="4"/>
      <c r="M78" s="4"/>
      <c r="N78" s="4"/>
    </row>
    <row r="79" spans="1:14" ht="15">
      <c r="A79" s="161">
        <v>75</v>
      </c>
      <c r="B79" s="15"/>
      <c r="C79" s="15"/>
      <c r="D79" s="15"/>
      <c r="E79" s="15"/>
      <c r="F79" s="18"/>
      <c r="G79" s="16"/>
      <c r="H79" s="16"/>
      <c r="I79" s="19"/>
      <c r="J79" s="26"/>
      <c r="K79" s="26"/>
      <c r="L79" s="4"/>
      <c r="M79" s="4"/>
      <c r="N79" s="4"/>
    </row>
    <row r="80" spans="1:14" ht="15">
      <c r="A80" s="161">
        <v>76</v>
      </c>
      <c r="B80" s="15"/>
      <c r="C80" s="15"/>
      <c r="D80" s="15"/>
      <c r="E80" s="15"/>
      <c r="F80" s="18"/>
      <c r="G80" s="16"/>
      <c r="H80" s="16"/>
      <c r="I80" s="19"/>
      <c r="J80" s="26"/>
      <c r="K80" s="26"/>
      <c r="L80" s="4"/>
      <c r="M80" s="4"/>
      <c r="N80" s="4"/>
    </row>
    <row r="81" spans="1:14" ht="15">
      <c r="A81" s="161">
        <v>77</v>
      </c>
      <c r="B81" s="15"/>
      <c r="C81" s="15"/>
      <c r="D81" s="15"/>
      <c r="E81" s="15"/>
      <c r="F81" s="18"/>
      <c r="G81" s="16"/>
      <c r="H81" s="16"/>
      <c r="I81" s="19"/>
      <c r="J81" s="26"/>
      <c r="K81" s="26"/>
      <c r="L81" s="4"/>
      <c r="M81" s="4"/>
      <c r="N81" s="4"/>
    </row>
    <row r="82" spans="1:14" ht="15">
      <c r="A82" s="161">
        <v>78</v>
      </c>
      <c r="B82" s="15"/>
      <c r="C82" s="15"/>
      <c r="D82" s="15"/>
      <c r="E82" s="15"/>
      <c r="F82" s="18"/>
      <c r="G82" s="16"/>
      <c r="H82" s="16"/>
      <c r="I82" s="19"/>
      <c r="J82" s="26"/>
      <c r="K82" s="26"/>
      <c r="L82" s="4"/>
      <c r="M82" s="4"/>
      <c r="N82" s="4"/>
    </row>
    <row r="83" spans="1:14" ht="15">
      <c r="A83" s="161">
        <v>79</v>
      </c>
      <c r="B83" s="15"/>
      <c r="C83" s="15"/>
      <c r="D83" s="15"/>
      <c r="E83" s="15"/>
      <c r="F83" s="18"/>
      <c r="G83" s="16"/>
      <c r="H83" s="16"/>
      <c r="I83" s="19"/>
      <c r="J83" s="26"/>
      <c r="K83" s="26"/>
      <c r="L83" s="4"/>
      <c r="M83" s="4"/>
      <c r="N83" s="4"/>
    </row>
    <row r="84" spans="1:14" ht="15">
      <c r="A84" s="161">
        <v>80</v>
      </c>
      <c r="B84" s="15"/>
      <c r="C84" s="15"/>
      <c r="D84" s="15"/>
      <c r="E84" s="15"/>
      <c r="F84" s="18"/>
      <c r="G84" s="16"/>
      <c r="H84" s="16"/>
      <c r="I84" s="19"/>
      <c r="J84" s="26"/>
      <c r="K84" s="26"/>
      <c r="L84" s="4"/>
      <c r="M84" s="4"/>
      <c r="N84" s="4"/>
    </row>
    <row r="85" spans="1:14" ht="15">
      <c r="A85" s="161">
        <v>81</v>
      </c>
      <c r="B85" s="15"/>
      <c r="C85" s="15"/>
      <c r="D85" s="15"/>
      <c r="E85" s="15"/>
      <c r="F85" s="18"/>
      <c r="G85" s="16"/>
      <c r="H85" s="16"/>
      <c r="I85" s="19"/>
      <c r="J85" s="26"/>
      <c r="K85" s="26"/>
      <c r="L85" s="4"/>
      <c r="M85" s="4"/>
      <c r="N85" s="4"/>
    </row>
    <row r="86" spans="1:14" ht="15">
      <c r="A86" s="161">
        <v>82</v>
      </c>
      <c r="B86" s="15"/>
      <c r="C86" s="15"/>
      <c r="D86" s="15"/>
      <c r="E86" s="15"/>
      <c r="F86" s="18"/>
      <c r="G86" s="16"/>
      <c r="H86" s="16"/>
      <c r="I86" s="19"/>
      <c r="J86" s="26"/>
      <c r="K86" s="26"/>
      <c r="L86" s="4"/>
      <c r="M86" s="4"/>
      <c r="N86" s="4"/>
    </row>
    <row r="87" spans="1:14" ht="15">
      <c r="A87" s="161">
        <v>83</v>
      </c>
      <c r="B87" s="15"/>
      <c r="C87" s="15"/>
      <c r="D87" s="15"/>
      <c r="E87" s="15"/>
      <c r="F87" s="18"/>
      <c r="G87" s="16"/>
      <c r="H87" s="16"/>
      <c r="I87" s="19"/>
      <c r="J87" s="26"/>
      <c r="K87" s="26"/>
      <c r="L87" s="4"/>
      <c r="M87" s="4"/>
      <c r="N87" s="4"/>
    </row>
    <row r="88" spans="1:14" ht="15">
      <c r="A88" s="161">
        <v>84</v>
      </c>
      <c r="B88" s="15"/>
      <c r="C88" s="15"/>
      <c r="D88" s="15"/>
      <c r="E88" s="15"/>
      <c r="F88" s="18"/>
      <c r="G88" s="16"/>
      <c r="H88" s="16"/>
      <c r="I88" s="19"/>
      <c r="J88" s="26"/>
      <c r="K88" s="26"/>
      <c r="L88" s="4"/>
      <c r="M88" s="4"/>
      <c r="N88" s="4"/>
    </row>
    <row r="89" spans="1:14" ht="15">
      <c r="A89" s="161">
        <v>85</v>
      </c>
      <c r="B89" s="15"/>
      <c r="C89" s="15"/>
      <c r="D89" s="15"/>
      <c r="E89" s="15"/>
      <c r="F89" s="18"/>
      <c r="G89" s="16"/>
      <c r="H89" s="16"/>
      <c r="I89" s="19"/>
      <c r="J89" s="26"/>
      <c r="K89" s="26"/>
      <c r="L89" s="4"/>
      <c r="M89" s="4"/>
      <c r="N89" s="4"/>
    </row>
    <row r="90" spans="1:14" ht="15">
      <c r="A90" s="161">
        <v>86</v>
      </c>
      <c r="B90" s="15"/>
      <c r="C90" s="15"/>
      <c r="D90" s="15"/>
      <c r="E90" s="15"/>
      <c r="F90" s="18"/>
      <c r="G90" s="16"/>
      <c r="H90" s="16"/>
      <c r="I90" s="19"/>
      <c r="J90" s="26"/>
      <c r="K90" s="26"/>
      <c r="L90" s="4"/>
      <c r="M90" s="4"/>
      <c r="N90" s="4"/>
    </row>
    <row r="91" spans="1:14" ht="15">
      <c r="A91" s="161">
        <v>87</v>
      </c>
      <c r="B91" s="15"/>
      <c r="C91" s="15"/>
      <c r="D91" s="15"/>
      <c r="E91" s="15"/>
      <c r="F91" s="18"/>
      <c r="G91" s="16"/>
      <c r="H91" s="16"/>
      <c r="I91" s="19"/>
      <c r="J91" s="26"/>
      <c r="K91" s="26"/>
      <c r="L91" s="4"/>
      <c r="M91" s="4"/>
      <c r="N91" s="4"/>
    </row>
    <row r="92" spans="1:14" ht="15">
      <c r="A92" s="161">
        <v>88</v>
      </c>
      <c r="B92" s="15"/>
      <c r="C92" s="15"/>
      <c r="D92" s="15"/>
      <c r="E92" s="15"/>
      <c r="F92" s="18"/>
      <c r="G92" s="16"/>
      <c r="H92" s="16"/>
      <c r="I92" s="19"/>
      <c r="J92" s="26"/>
      <c r="K92" s="26"/>
      <c r="L92" s="4"/>
      <c r="M92" s="4"/>
      <c r="N92" s="4"/>
    </row>
    <row r="93" spans="1:14" ht="15">
      <c r="A93" s="161">
        <v>89</v>
      </c>
      <c r="B93" s="15"/>
      <c r="C93" s="15"/>
      <c r="D93" s="15"/>
      <c r="E93" s="15"/>
      <c r="F93" s="18"/>
      <c r="G93" s="16"/>
      <c r="H93" s="16"/>
      <c r="I93" s="19"/>
      <c r="J93" s="26"/>
      <c r="K93" s="26"/>
      <c r="L93" s="4"/>
      <c r="M93" s="4"/>
      <c r="N93" s="4"/>
    </row>
    <row r="94" spans="1:14" ht="15">
      <c r="A94" s="161">
        <v>90</v>
      </c>
      <c r="B94" s="15"/>
      <c r="C94" s="15"/>
      <c r="D94" s="15"/>
      <c r="E94" s="15"/>
      <c r="F94" s="18"/>
      <c r="G94" s="16"/>
      <c r="H94" s="16"/>
      <c r="I94" s="19"/>
      <c r="J94" s="26"/>
      <c r="K94" s="26"/>
      <c r="L94" s="4"/>
      <c r="M94" s="4"/>
      <c r="N94" s="4"/>
    </row>
    <row r="95" spans="1:14" ht="15">
      <c r="A95" s="161">
        <v>91</v>
      </c>
      <c r="B95" s="15"/>
      <c r="C95" s="15"/>
      <c r="D95" s="15"/>
      <c r="E95" s="15"/>
      <c r="F95" s="18"/>
      <c r="G95" s="16"/>
      <c r="H95" s="16"/>
      <c r="I95" s="19"/>
      <c r="J95" s="26"/>
      <c r="K95" s="26"/>
      <c r="L95" s="4"/>
      <c r="M95" s="4"/>
      <c r="N95" s="4"/>
    </row>
    <row r="96" spans="1:14" ht="15">
      <c r="A96" s="161">
        <v>92</v>
      </c>
      <c r="B96" s="15"/>
      <c r="C96" s="15"/>
      <c r="D96" s="15"/>
      <c r="E96" s="15"/>
      <c r="F96" s="18"/>
      <c r="G96" s="16"/>
      <c r="H96" s="16"/>
      <c r="I96" s="19"/>
      <c r="J96" s="26"/>
      <c r="K96" s="26"/>
      <c r="L96" s="4"/>
      <c r="M96" s="4"/>
      <c r="N96" s="4"/>
    </row>
    <row r="97" spans="1:14" ht="15">
      <c r="A97" s="161">
        <v>93</v>
      </c>
      <c r="B97" s="15"/>
      <c r="C97" s="15"/>
      <c r="D97" s="15"/>
      <c r="E97" s="15"/>
      <c r="F97" s="18"/>
      <c r="G97" s="16"/>
      <c r="H97" s="16"/>
      <c r="I97" s="19"/>
      <c r="J97" s="26"/>
      <c r="K97" s="26"/>
      <c r="L97" s="4"/>
      <c r="M97" s="4"/>
      <c r="N97" s="4"/>
    </row>
    <row r="98" spans="1:14" ht="15">
      <c r="A98" s="161">
        <v>94</v>
      </c>
      <c r="B98" s="15"/>
      <c r="C98" s="15"/>
      <c r="D98" s="15"/>
      <c r="E98" s="15"/>
      <c r="F98" s="18"/>
      <c r="G98" s="16"/>
      <c r="H98" s="16"/>
      <c r="I98" s="19"/>
      <c r="J98" s="26"/>
      <c r="K98" s="26"/>
      <c r="L98" s="4"/>
      <c r="M98" s="4"/>
      <c r="N98" s="4"/>
    </row>
    <row r="99" spans="1:14" ht="15">
      <c r="A99" s="161">
        <v>95</v>
      </c>
      <c r="B99" s="15"/>
      <c r="C99" s="15"/>
      <c r="D99" s="15"/>
      <c r="E99" s="15"/>
      <c r="F99" s="18"/>
      <c r="G99" s="16"/>
      <c r="H99" s="16"/>
      <c r="I99" s="19"/>
      <c r="J99" s="26"/>
      <c r="K99" s="26"/>
      <c r="L99" s="4"/>
      <c r="M99" s="4"/>
      <c r="N99" s="4"/>
    </row>
    <row r="100" spans="1:14" ht="15">
      <c r="A100" s="161">
        <v>96</v>
      </c>
      <c r="B100" s="15"/>
      <c r="C100" s="15"/>
      <c r="D100" s="15"/>
      <c r="E100" s="15"/>
      <c r="F100" s="18"/>
      <c r="G100" s="16"/>
      <c r="H100" s="16"/>
      <c r="I100" s="19"/>
      <c r="J100" s="26"/>
      <c r="K100" s="26"/>
      <c r="L100" s="4"/>
      <c r="M100" s="4"/>
      <c r="N100" s="4"/>
    </row>
    <row r="101" spans="1:14" ht="15">
      <c r="A101" s="161">
        <v>97</v>
      </c>
      <c r="B101" s="15"/>
      <c r="C101" s="15"/>
      <c r="D101" s="15"/>
      <c r="E101" s="15"/>
      <c r="F101" s="18"/>
      <c r="G101" s="16"/>
      <c r="H101" s="16"/>
      <c r="I101" s="19"/>
      <c r="J101" s="26"/>
      <c r="K101" s="26"/>
      <c r="L101" s="4"/>
      <c r="M101" s="4"/>
      <c r="N101" s="4"/>
    </row>
    <row r="102" spans="1:14" ht="15">
      <c r="A102" s="161">
        <v>98</v>
      </c>
      <c r="B102" s="15"/>
      <c r="C102" s="15"/>
      <c r="D102" s="15"/>
      <c r="E102" s="15"/>
      <c r="F102" s="18"/>
      <c r="G102" s="16"/>
      <c r="H102" s="16"/>
      <c r="I102" s="19"/>
      <c r="J102" s="26"/>
      <c r="K102" s="26"/>
      <c r="L102" s="4"/>
      <c r="M102" s="4"/>
      <c r="N102" s="4"/>
    </row>
    <row r="103" spans="1:14" ht="15">
      <c r="A103" s="161">
        <v>99</v>
      </c>
      <c r="B103" s="15"/>
      <c r="C103" s="15"/>
      <c r="D103" s="15"/>
      <c r="E103" s="15"/>
      <c r="F103" s="18"/>
      <c r="G103" s="16"/>
      <c r="H103" s="16"/>
      <c r="I103" s="19"/>
      <c r="J103" s="26"/>
      <c r="K103" s="26"/>
      <c r="L103" s="4"/>
      <c r="M103" s="4"/>
      <c r="N103" s="4"/>
    </row>
    <row r="104" spans="1:14" ht="15">
      <c r="A104" s="161">
        <v>100</v>
      </c>
      <c r="B104" s="15"/>
      <c r="C104" s="15"/>
      <c r="D104" s="15"/>
      <c r="E104" s="15"/>
      <c r="F104" s="18"/>
      <c r="G104" s="16"/>
      <c r="H104" s="16"/>
      <c r="I104" s="19"/>
      <c r="J104" s="26"/>
      <c r="K104" s="26"/>
      <c r="L104" s="4"/>
      <c r="M104" s="4"/>
      <c r="N104" s="4"/>
    </row>
    <row r="105" spans="1:14" ht="15">
      <c r="A105" s="161">
        <v>101</v>
      </c>
      <c r="B105" s="15"/>
      <c r="C105" s="15"/>
      <c r="D105" s="15"/>
      <c r="E105" s="15"/>
      <c r="F105" s="18"/>
      <c r="G105" s="16"/>
      <c r="H105" s="16"/>
      <c r="I105" s="19"/>
      <c r="J105" s="26"/>
      <c r="K105" s="26"/>
      <c r="L105" s="4"/>
      <c r="M105" s="4"/>
      <c r="N105" s="4"/>
    </row>
    <row r="106" spans="1:14" ht="15">
      <c r="A106" s="161">
        <v>102</v>
      </c>
      <c r="B106" s="15"/>
      <c r="C106" s="15"/>
      <c r="D106" s="15"/>
      <c r="E106" s="15"/>
      <c r="F106" s="18"/>
      <c r="G106" s="16"/>
      <c r="H106" s="16"/>
      <c r="I106" s="19"/>
      <c r="J106" s="26"/>
      <c r="K106" s="26"/>
      <c r="L106" s="4"/>
      <c r="M106" s="4"/>
      <c r="N106" s="4"/>
    </row>
    <row r="107" spans="1:14" ht="15">
      <c r="A107" s="161">
        <v>103</v>
      </c>
      <c r="B107" s="15"/>
      <c r="C107" s="15"/>
      <c r="D107" s="15"/>
      <c r="E107" s="15"/>
      <c r="F107" s="18"/>
      <c r="G107" s="16"/>
      <c r="H107" s="16"/>
      <c r="I107" s="19"/>
      <c r="J107" s="26"/>
      <c r="K107" s="26"/>
      <c r="L107" s="4"/>
      <c r="M107" s="4"/>
      <c r="N107" s="4"/>
    </row>
    <row r="108" spans="1:14" ht="15">
      <c r="A108" s="161">
        <v>104</v>
      </c>
      <c r="B108" s="15"/>
      <c r="C108" s="15"/>
      <c r="D108" s="15"/>
      <c r="E108" s="15"/>
      <c r="F108" s="18"/>
      <c r="G108" s="16"/>
      <c r="H108" s="16"/>
      <c r="I108" s="19"/>
      <c r="J108" s="26"/>
      <c r="K108" s="26"/>
      <c r="L108" s="4"/>
      <c r="M108" s="4"/>
      <c r="N108" s="4"/>
    </row>
    <row r="109" spans="1:14" ht="15">
      <c r="A109" s="161">
        <v>105</v>
      </c>
      <c r="B109" s="15"/>
      <c r="C109" s="15"/>
      <c r="D109" s="15"/>
      <c r="E109" s="15"/>
      <c r="F109" s="18"/>
      <c r="G109" s="16"/>
      <c r="H109" s="16"/>
      <c r="I109" s="19"/>
      <c r="J109" s="26"/>
      <c r="K109" s="26"/>
      <c r="L109" s="4"/>
      <c r="M109" s="4"/>
      <c r="N109" s="4"/>
    </row>
    <row r="110" spans="1:14" ht="15">
      <c r="A110" s="161">
        <v>106</v>
      </c>
      <c r="B110" s="15"/>
      <c r="C110" s="15"/>
      <c r="D110" s="15"/>
      <c r="E110" s="15"/>
      <c r="F110" s="18"/>
      <c r="G110" s="16"/>
      <c r="H110" s="16"/>
      <c r="I110" s="19"/>
      <c r="J110" s="26"/>
      <c r="K110" s="26"/>
      <c r="L110" s="4"/>
      <c r="M110" s="4"/>
      <c r="N110" s="4"/>
    </row>
    <row r="111" spans="1:14" ht="15">
      <c r="A111" s="161">
        <v>107</v>
      </c>
      <c r="B111" s="15"/>
      <c r="C111" s="15"/>
      <c r="D111" s="15"/>
      <c r="E111" s="15"/>
      <c r="F111" s="18"/>
      <c r="G111" s="16"/>
      <c r="H111" s="16"/>
      <c r="I111" s="19"/>
      <c r="J111" s="26"/>
      <c r="K111" s="26"/>
      <c r="L111" s="4"/>
      <c r="M111" s="4"/>
      <c r="N111" s="4"/>
    </row>
    <row r="112" spans="1:14" ht="15">
      <c r="A112" s="161">
        <v>108</v>
      </c>
      <c r="B112" s="15"/>
      <c r="C112" s="15"/>
      <c r="D112" s="15"/>
      <c r="E112" s="15"/>
      <c r="F112" s="18"/>
      <c r="G112" s="16"/>
      <c r="H112" s="16"/>
      <c r="I112" s="19"/>
      <c r="J112" s="26"/>
      <c r="K112" s="26"/>
      <c r="L112" s="4"/>
      <c r="M112" s="4"/>
      <c r="N112" s="4"/>
    </row>
    <row r="113" spans="1:14" ht="15">
      <c r="A113" s="161">
        <v>109</v>
      </c>
      <c r="B113" s="15"/>
      <c r="C113" s="15"/>
      <c r="D113" s="15"/>
      <c r="E113" s="15"/>
      <c r="F113" s="18"/>
      <c r="G113" s="16"/>
      <c r="H113" s="16"/>
      <c r="I113" s="19"/>
      <c r="J113" s="26"/>
      <c r="K113" s="26"/>
      <c r="L113" s="4"/>
      <c r="M113" s="4"/>
      <c r="N113" s="4"/>
    </row>
    <row r="114" spans="1:14" ht="15">
      <c r="A114" s="161">
        <v>110</v>
      </c>
      <c r="B114" s="15"/>
      <c r="C114" s="15"/>
      <c r="D114" s="15"/>
      <c r="E114" s="15"/>
      <c r="F114" s="18"/>
      <c r="G114" s="16"/>
      <c r="H114" s="16"/>
      <c r="I114" s="19"/>
      <c r="J114" s="26"/>
      <c r="K114" s="26"/>
      <c r="L114" s="4"/>
      <c r="M114" s="4"/>
      <c r="N114" s="4"/>
    </row>
  </sheetData>
  <printOptions/>
  <pageMargins left="0.2" right="0.2" top="0.5" bottom="0.5" header="0.3" footer="0.3"/>
  <pageSetup horizontalDpi="300" verticalDpi="300" orientation="portrait" r:id="rId1"/>
  <headerFooter>
    <oddFooter>&amp;ROPEN BARRELS  8/29/2015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14"/>
  <sheetViews>
    <sheetView workbookViewId="0" topLeftCell="A1">
      <selection activeCell="B1" sqref="B1:H6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12" max="12" width="25.00390625" style="0" customWidth="1"/>
  </cols>
  <sheetData>
    <row r="1" spans="2:23" ht="18">
      <c r="B1" s="153" t="s">
        <v>120</v>
      </c>
      <c r="D1" s="153" t="s">
        <v>121</v>
      </c>
      <c r="F1" s="1"/>
      <c r="G1" s="2"/>
      <c r="H1" s="2"/>
      <c r="I1" s="152" t="s">
        <v>122</v>
      </c>
      <c r="J1" s="3"/>
      <c r="K1" s="3"/>
      <c r="M1" s="27" t="s">
        <v>72</v>
      </c>
      <c r="T1" s="27" t="s">
        <v>25</v>
      </c>
      <c r="U1" s="28"/>
      <c r="V1" s="27" t="s">
        <v>26</v>
      </c>
      <c r="W1" s="28"/>
    </row>
    <row r="2" spans="1:22" ht="15.5">
      <c r="A2" s="4"/>
      <c r="B2" s="100" t="s">
        <v>115</v>
      </c>
      <c r="C2" s="100"/>
      <c r="E2" s="7" t="s">
        <v>58</v>
      </c>
      <c r="F2" s="80">
        <v>10</v>
      </c>
      <c r="H2" s="5"/>
      <c r="I2" s="79" t="s">
        <v>23</v>
      </c>
      <c r="J2" s="6"/>
      <c r="K2" s="6"/>
      <c r="L2" s="4"/>
      <c r="M2" s="27" t="s">
        <v>27</v>
      </c>
      <c r="Q2" s="29">
        <v>2</v>
      </c>
      <c r="T2" s="30" t="s">
        <v>28</v>
      </c>
      <c r="U2" s="31">
        <v>0.5</v>
      </c>
      <c r="V2" s="32">
        <f>Q6*0.5</f>
        <v>7</v>
      </c>
    </row>
    <row r="3" spans="1:22" ht="15.5">
      <c r="A3" s="4"/>
      <c r="C3" s="7" t="s">
        <v>60</v>
      </c>
      <c r="D3" s="129">
        <v>0</v>
      </c>
      <c r="E3" s="7" t="s">
        <v>1</v>
      </c>
      <c r="F3" s="128">
        <v>0</v>
      </c>
      <c r="G3" s="5"/>
      <c r="H3" s="5"/>
      <c r="I3" s="8"/>
      <c r="J3" s="6"/>
      <c r="K3" s="6"/>
      <c r="L3" s="4"/>
      <c r="M3" s="27" t="s">
        <v>29</v>
      </c>
      <c r="Q3" s="33">
        <v>10</v>
      </c>
      <c r="T3" s="34" t="s">
        <v>30</v>
      </c>
      <c r="U3" s="35">
        <v>0.3</v>
      </c>
      <c r="V3" s="36">
        <f>Q6*0.3</f>
        <v>4.2</v>
      </c>
    </row>
    <row r="4" spans="1:22" ht="15">
      <c r="A4" s="4"/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2" t="s">
        <v>9</v>
      </c>
      <c r="J4" s="13" t="s">
        <v>10</v>
      </c>
      <c r="K4" s="13"/>
      <c r="L4" s="14"/>
      <c r="M4" s="27" t="s">
        <v>57</v>
      </c>
      <c r="Q4" s="37">
        <f>Q2*Q3*0.7</f>
        <v>14</v>
      </c>
      <c r="T4" s="38" t="s">
        <v>31</v>
      </c>
      <c r="U4" s="39">
        <v>0.2</v>
      </c>
      <c r="V4" s="40">
        <f>Q6*0.2</f>
        <v>2.8000000000000003</v>
      </c>
    </row>
    <row r="5" spans="1:22" ht="15">
      <c r="A5" s="15">
        <v>1</v>
      </c>
      <c r="B5" s="16" t="s">
        <v>139</v>
      </c>
      <c r="C5" s="17" t="s">
        <v>270</v>
      </c>
      <c r="D5" s="17" t="s">
        <v>271</v>
      </c>
      <c r="E5" s="17" t="s">
        <v>272</v>
      </c>
      <c r="F5" s="18">
        <v>17.365</v>
      </c>
      <c r="G5" s="16">
        <v>1</v>
      </c>
      <c r="H5" s="16" t="s">
        <v>116</v>
      </c>
      <c r="I5" s="19"/>
      <c r="J5" s="20" t="s">
        <v>11</v>
      </c>
      <c r="K5" s="21">
        <f>F5</f>
        <v>17.365</v>
      </c>
      <c r="L5" s="22" t="s">
        <v>12</v>
      </c>
      <c r="M5" s="27" t="s">
        <v>32</v>
      </c>
      <c r="Q5" s="33">
        <v>0</v>
      </c>
      <c r="T5" s="92"/>
      <c r="U5" s="93"/>
      <c r="V5" s="94"/>
    </row>
    <row r="6" spans="1:22" ht="15">
      <c r="A6" s="15">
        <v>2</v>
      </c>
      <c r="B6" s="16" t="s">
        <v>139</v>
      </c>
      <c r="C6" s="17" t="s">
        <v>156</v>
      </c>
      <c r="D6" s="17" t="s">
        <v>157</v>
      </c>
      <c r="E6" s="17" t="s">
        <v>158</v>
      </c>
      <c r="F6" s="18">
        <v>23.895</v>
      </c>
      <c r="G6" s="16">
        <v>1</v>
      </c>
      <c r="H6" s="16" t="s">
        <v>118</v>
      </c>
      <c r="I6" s="19"/>
      <c r="J6" s="20" t="s">
        <v>13</v>
      </c>
      <c r="K6" s="24">
        <f>K5+1</f>
        <v>18.365</v>
      </c>
      <c r="L6" s="22" t="s">
        <v>16</v>
      </c>
      <c r="M6" s="27" t="s">
        <v>34</v>
      </c>
      <c r="Q6" s="44">
        <f>SUM(Q4:Q5)</f>
        <v>14</v>
      </c>
      <c r="U6" s="45">
        <f>SUM(U2:U5)</f>
        <v>1</v>
      </c>
      <c r="V6" s="46">
        <f>SUM(V2:V5)</f>
        <v>14</v>
      </c>
    </row>
    <row r="7" spans="1:12" ht="15">
      <c r="A7" s="15">
        <v>3</v>
      </c>
      <c r="B7" s="16"/>
      <c r="C7" s="17"/>
      <c r="D7" s="17"/>
      <c r="E7" s="25"/>
      <c r="F7" s="18"/>
      <c r="G7" s="16"/>
      <c r="H7" s="16"/>
      <c r="I7" s="19"/>
      <c r="J7" s="20" t="s">
        <v>15</v>
      </c>
      <c r="K7" s="24">
        <f>K5+2</f>
        <v>19.365</v>
      </c>
      <c r="L7" s="22" t="s">
        <v>18</v>
      </c>
    </row>
    <row r="8" spans="1:21" ht="15">
      <c r="A8" s="15">
        <v>4</v>
      </c>
      <c r="B8" s="16"/>
      <c r="C8" s="17"/>
      <c r="D8" s="17"/>
      <c r="E8" s="17"/>
      <c r="F8" s="18"/>
      <c r="G8" s="16"/>
      <c r="H8" s="16"/>
      <c r="I8" s="19"/>
      <c r="J8" s="20"/>
      <c r="M8" s="47" t="s">
        <v>35</v>
      </c>
      <c r="N8" s="30"/>
      <c r="O8" s="30"/>
      <c r="P8" s="30"/>
      <c r="Q8" s="30"/>
      <c r="R8" s="30"/>
      <c r="S8" s="30"/>
      <c r="T8" s="30"/>
      <c r="U8" s="30"/>
    </row>
    <row r="9" spans="1:21" ht="15">
      <c r="A9" s="15">
        <v>5</v>
      </c>
      <c r="B9" s="16"/>
      <c r="C9" s="17"/>
      <c r="D9" s="17"/>
      <c r="E9" s="17"/>
      <c r="F9" s="18"/>
      <c r="G9" s="16"/>
      <c r="H9" s="16"/>
      <c r="I9" s="19"/>
      <c r="J9" s="26"/>
      <c r="K9" s="26"/>
      <c r="L9" s="4"/>
      <c r="M9" s="48" t="s">
        <v>36</v>
      </c>
      <c r="N9" s="49" t="s">
        <v>37</v>
      </c>
      <c r="O9" s="49" t="s">
        <v>38</v>
      </c>
      <c r="P9" s="49" t="s">
        <v>39</v>
      </c>
      <c r="Q9" s="49" t="s">
        <v>40</v>
      </c>
      <c r="R9" s="49" t="s">
        <v>41</v>
      </c>
      <c r="S9" s="49" t="s">
        <v>42</v>
      </c>
      <c r="T9" s="49" t="s">
        <v>109</v>
      </c>
      <c r="U9" s="49" t="s">
        <v>44</v>
      </c>
    </row>
    <row r="10" spans="1:21" ht="15">
      <c r="A10" s="15">
        <v>6</v>
      </c>
      <c r="B10" s="16"/>
      <c r="C10" s="17"/>
      <c r="D10" s="17"/>
      <c r="E10" s="17"/>
      <c r="F10" s="18"/>
      <c r="G10" s="16"/>
      <c r="H10" s="16"/>
      <c r="I10" s="19"/>
      <c r="J10" s="26"/>
      <c r="K10" s="26"/>
      <c r="L10" s="4"/>
      <c r="M10" s="47" t="s">
        <v>45</v>
      </c>
      <c r="N10" s="50">
        <f>V2</f>
        <v>7</v>
      </c>
      <c r="O10" s="95">
        <f>V2*0.6</f>
        <v>4.2</v>
      </c>
      <c r="P10" s="50">
        <f>V2*0.5</f>
        <v>3.5</v>
      </c>
      <c r="Q10" s="50">
        <f>V2*0.4</f>
        <v>2.8000000000000003</v>
      </c>
      <c r="R10" s="50">
        <f>V2*0.3</f>
        <v>2.1</v>
      </c>
      <c r="S10" s="50">
        <f>V2*0.28</f>
        <v>1.9600000000000002</v>
      </c>
      <c r="T10" s="50">
        <f>V2*0.27</f>
        <v>1.8900000000000001</v>
      </c>
      <c r="U10" s="50">
        <f>V2*0.24</f>
        <v>1.68</v>
      </c>
    </row>
    <row r="11" spans="1:21" ht="15">
      <c r="A11" s="15">
        <v>7</v>
      </c>
      <c r="B11" s="16"/>
      <c r="C11" s="17"/>
      <c r="D11" s="17"/>
      <c r="E11" s="17"/>
      <c r="F11" s="18"/>
      <c r="G11" s="16"/>
      <c r="H11" s="16"/>
      <c r="I11" s="19"/>
      <c r="J11" s="26" t="s">
        <v>19</v>
      </c>
      <c r="K11" s="26"/>
      <c r="M11" s="47" t="s">
        <v>46</v>
      </c>
      <c r="N11" s="50"/>
      <c r="O11" s="50">
        <f>V2*0.4</f>
        <v>2.8000000000000003</v>
      </c>
      <c r="P11" s="50">
        <f>V2*0.3</f>
        <v>2.1</v>
      </c>
      <c r="Q11" s="50">
        <f>V2*0.3</f>
        <v>2.1</v>
      </c>
      <c r="R11" s="50">
        <f>V2*0.25</f>
        <v>1.75</v>
      </c>
      <c r="S11" s="50">
        <f>V2*0.22</f>
        <v>1.54</v>
      </c>
      <c r="T11" s="50">
        <f>V2*0.2</f>
        <v>1.4000000000000001</v>
      </c>
      <c r="U11" s="50">
        <f>V2*0.18</f>
        <v>1.26</v>
      </c>
    </row>
    <row r="12" spans="1:21" ht="15">
      <c r="A12" s="15">
        <v>8</v>
      </c>
      <c r="B12" s="16"/>
      <c r="C12" s="17"/>
      <c r="D12" s="17"/>
      <c r="E12" s="17"/>
      <c r="F12" s="18"/>
      <c r="G12" s="16"/>
      <c r="H12" s="16"/>
      <c r="I12" s="19"/>
      <c r="J12" s="26" t="s">
        <v>20</v>
      </c>
      <c r="K12" s="26"/>
      <c r="M12" s="47" t="s">
        <v>47</v>
      </c>
      <c r="N12" s="50"/>
      <c r="O12" s="50"/>
      <c r="P12" s="50">
        <f>V2*0.2</f>
        <v>1.4000000000000001</v>
      </c>
      <c r="Q12" s="50">
        <f>V2*0.2</f>
        <v>1.4000000000000001</v>
      </c>
      <c r="R12" s="50">
        <f>V2*0.2</f>
        <v>1.4000000000000001</v>
      </c>
      <c r="S12" s="50">
        <f>V2*0.18</f>
        <v>1.26</v>
      </c>
      <c r="T12" s="50">
        <f>V2*0.16</f>
        <v>1.12</v>
      </c>
      <c r="U12" s="50">
        <f>V2*0.15</f>
        <v>1.05</v>
      </c>
    </row>
    <row r="13" spans="1:21" ht="15">
      <c r="A13" s="15">
        <v>9</v>
      </c>
      <c r="B13" s="16"/>
      <c r="C13" s="17"/>
      <c r="D13" s="17"/>
      <c r="E13" s="17"/>
      <c r="F13" s="18"/>
      <c r="G13" s="16"/>
      <c r="H13" s="16"/>
      <c r="I13" s="19"/>
      <c r="J13" s="26" t="s">
        <v>21</v>
      </c>
      <c r="K13" s="26"/>
      <c r="M13" s="47" t="s">
        <v>48</v>
      </c>
      <c r="N13" s="50"/>
      <c r="O13" s="50"/>
      <c r="P13" s="50"/>
      <c r="Q13" s="50">
        <f>V2*0.1</f>
        <v>0.7000000000000001</v>
      </c>
      <c r="R13" s="50">
        <f>V2*0.15</f>
        <v>1.05</v>
      </c>
      <c r="S13" s="50">
        <f>V2*0.14</f>
        <v>0.9800000000000001</v>
      </c>
      <c r="T13" s="50">
        <f>V2*0.12</f>
        <v>0.84</v>
      </c>
      <c r="U13" s="50">
        <f>V2*0.12</f>
        <v>0.84</v>
      </c>
    </row>
    <row r="14" spans="1:21" ht="15">
      <c r="A14" s="15">
        <v>10</v>
      </c>
      <c r="B14" s="16"/>
      <c r="C14" s="17"/>
      <c r="D14" s="17"/>
      <c r="E14" s="17"/>
      <c r="F14" s="18"/>
      <c r="G14" s="16"/>
      <c r="H14" s="16"/>
      <c r="I14" s="19"/>
      <c r="J14" s="26" t="s">
        <v>22</v>
      </c>
      <c r="K14" s="26"/>
      <c r="M14" s="47" t="s">
        <v>49</v>
      </c>
      <c r="N14" s="50"/>
      <c r="O14" s="50"/>
      <c r="P14" s="50"/>
      <c r="Q14" s="50"/>
      <c r="R14" s="50">
        <f>V2*0.1</f>
        <v>0.7000000000000001</v>
      </c>
      <c r="S14" s="50">
        <f>V2*0.1</f>
        <v>0.7000000000000001</v>
      </c>
      <c r="T14" s="50">
        <f>V2*0.1</f>
        <v>0.7000000000000001</v>
      </c>
      <c r="U14" s="50">
        <f>V2*0.1</f>
        <v>0.7000000000000001</v>
      </c>
    </row>
    <row r="15" spans="1:21" ht="15">
      <c r="A15" s="15">
        <v>11</v>
      </c>
      <c r="B15" s="16"/>
      <c r="C15" s="17"/>
      <c r="D15" s="17"/>
      <c r="E15" s="17"/>
      <c r="F15" s="18"/>
      <c r="G15" s="16"/>
      <c r="H15" s="16"/>
      <c r="I15" s="19"/>
      <c r="J15" s="26"/>
      <c r="K15" s="26"/>
      <c r="L15" s="4"/>
      <c r="M15" s="47" t="s">
        <v>50</v>
      </c>
      <c r="N15" s="50"/>
      <c r="O15" s="50"/>
      <c r="P15" s="50"/>
      <c r="Q15" s="50"/>
      <c r="R15" s="50"/>
      <c r="S15" s="50">
        <f>V2*0.08</f>
        <v>0.56</v>
      </c>
      <c r="T15" s="50">
        <f>V2*0.08</f>
        <v>0.56</v>
      </c>
      <c r="U15" s="50">
        <f>V2*0.08</f>
        <v>0.56</v>
      </c>
    </row>
    <row r="16" spans="1:21" ht="15">
      <c r="A16" s="15">
        <v>12</v>
      </c>
      <c r="B16" s="16"/>
      <c r="C16" s="17"/>
      <c r="D16" s="17"/>
      <c r="E16" s="17"/>
      <c r="F16" s="18"/>
      <c r="G16" s="16"/>
      <c r="H16" s="16"/>
      <c r="I16" s="19"/>
      <c r="J16" s="26"/>
      <c r="K16" s="26"/>
      <c r="L16" s="4"/>
      <c r="M16" s="47" t="s">
        <v>51</v>
      </c>
      <c r="N16" s="50"/>
      <c r="O16" s="50"/>
      <c r="P16" s="50"/>
      <c r="Q16" s="50"/>
      <c r="R16" s="50"/>
      <c r="S16" s="50"/>
      <c r="T16" s="50">
        <f>V2*0.07</f>
        <v>0.49000000000000005</v>
      </c>
      <c r="U16" s="50">
        <f>V2*0.07</f>
        <v>0.49000000000000005</v>
      </c>
    </row>
    <row r="17" spans="1:21" ht="15">
      <c r="A17" s="15">
        <v>13</v>
      </c>
      <c r="B17" s="16"/>
      <c r="C17" s="17"/>
      <c r="D17" s="17"/>
      <c r="E17" s="17"/>
      <c r="F17" s="18"/>
      <c r="G17" s="16"/>
      <c r="H17" s="16"/>
      <c r="I17" s="19"/>
      <c r="J17" s="26"/>
      <c r="K17" s="26"/>
      <c r="L17" s="4"/>
      <c r="M17" s="52" t="s">
        <v>52</v>
      </c>
      <c r="N17" s="53"/>
      <c r="O17" s="53"/>
      <c r="P17" s="53"/>
      <c r="Q17" s="53"/>
      <c r="R17" s="53"/>
      <c r="S17" s="53"/>
      <c r="T17" s="53"/>
      <c r="U17" s="53">
        <f>V2*0.06</f>
        <v>0.42</v>
      </c>
    </row>
    <row r="18" spans="1:21" ht="15">
      <c r="A18" s="15">
        <v>14</v>
      </c>
      <c r="B18" s="16"/>
      <c r="C18" s="17"/>
      <c r="D18" s="17"/>
      <c r="E18" s="17"/>
      <c r="F18" s="18"/>
      <c r="G18" s="16"/>
      <c r="H18" s="16"/>
      <c r="I18" s="19"/>
      <c r="J18" s="26"/>
      <c r="K18" s="26"/>
      <c r="L18" s="4"/>
      <c r="M18" s="54" t="s">
        <v>53</v>
      </c>
      <c r="N18" s="50">
        <f aca="true" t="shared" si="0" ref="N18:U18">SUM(N10:N17)</f>
        <v>7</v>
      </c>
      <c r="O18" s="50">
        <f t="shared" si="0"/>
        <v>7</v>
      </c>
      <c r="P18" s="50">
        <f t="shared" si="0"/>
        <v>7</v>
      </c>
      <c r="Q18" s="50">
        <f t="shared" si="0"/>
        <v>7.000000000000001</v>
      </c>
      <c r="R18" s="50">
        <f t="shared" si="0"/>
        <v>7</v>
      </c>
      <c r="S18" s="50">
        <f t="shared" si="0"/>
        <v>7</v>
      </c>
      <c r="T18" s="50">
        <f t="shared" si="0"/>
        <v>7</v>
      </c>
      <c r="U18" s="50">
        <f t="shared" si="0"/>
        <v>7</v>
      </c>
    </row>
    <row r="19" spans="1:21" ht="15">
      <c r="A19" s="15">
        <v>15</v>
      </c>
      <c r="B19" s="16"/>
      <c r="C19" s="17"/>
      <c r="D19" s="17"/>
      <c r="E19" s="17"/>
      <c r="F19" s="18"/>
      <c r="G19" s="16"/>
      <c r="H19" s="16"/>
      <c r="I19" s="19"/>
      <c r="J19" s="26"/>
      <c r="K19" s="26"/>
      <c r="L19" s="4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5">
      <c r="A20" s="15">
        <v>16</v>
      </c>
      <c r="B20" s="16"/>
      <c r="C20" s="17"/>
      <c r="D20" s="17"/>
      <c r="E20" s="17"/>
      <c r="F20" s="18"/>
      <c r="G20" s="16"/>
      <c r="H20" s="16"/>
      <c r="I20" s="19"/>
      <c r="J20" s="26"/>
      <c r="K20" s="26"/>
      <c r="L20" s="4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5">
      <c r="A21" s="15">
        <v>17</v>
      </c>
      <c r="B21" s="16"/>
      <c r="C21" s="17"/>
      <c r="D21" s="17"/>
      <c r="E21" s="17"/>
      <c r="F21" s="18"/>
      <c r="G21" s="16"/>
      <c r="H21" s="16"/>
      <c r="I21" s="19"/>
      <c r="J21" s="26"/>
      <c r="K21" s="26"/>
      <c r="L21" s="4"/>
      <c r="M21" s="55" t="s">
        <v>54</v>
      </c>
      <c r="N21" s="34"/>
      <c r="O21" s="34"/>
      <c r="P21" s="34"/>
      <c r="Q21" s="34"/>
      <c r="R21" s="34"/>
      <c r="S21" s="34"/>
      <c r="T21" s="34"/>
      <c r="U21" s="34"/>
    </row>
    <row r="22" spans="1:21" ht="15">
      <c r="A22" s="15">
        <v>18</v>
      </c>
      <c r="B22" s="16"/>
      <c r="C22" s="17"/>
      <c r="D22" s="17"/>
      <c r="E22" s="17"/>
      <c r="F22" s="18"/>
      <c r="G22" s="16"/>
      <c r="H22" s="16"/>
      <c r="I22" s="19"/>
      <c r="J22" s="26"/>
      <c r="K22" s="26"/>
      <c r="L22" s="4"/>
      <c r="M22" s="56" t="s">
        <v>36</v>
      </c>
      <c r="N22" s="149" t="s">
        <v>37</v>
      </c>
      <c r="O22" s="149" t="s">
        <v>38</v>
      </c>
      <c r="P22" s="149" t="s">
        <v>39</v>
      </c>
      <c r="Q22" s="149" t="s">
        <v>40</v>
      </c>
      <c r="R22" s="149" t="s">
        <v>41</v>
      </c>
      <c r="S22" s="149" t="s">
        <v>42</v>
      </c>
      <c r="T22" s="149" t="s">
        <v>109</v>
      </c>
      <c r="U22" s="149" t="s">
        <v>44</v>
      </c>
    </row>
    <row r="23" spans="1:21" ht="15">
      <c r="A23" s="15">
        <v>19</v>
      </c>
      <c r="B23" s="16"/>
      <c r="C23" s="17"/>
      <c r="D23" s="17"/>
      <c r="E23" s="17"/>
      <c r="F23" s="18"/>
      <c r="G23" s="16"/>
      <c r="H23" s="16"/>
      <c r="I23" s="19"/>
      <c r="J23" s="26"/>
      <c r="K23" s="26"/>
      <c r="L23" s="4"/>
      <c r="M23" s="58" t="s">
        <v>45</v>
      </c>
      <c r="N23" s="59">
        <f>V3</f>
        <v>4.2</v>
      </c>
      <c r="O23" s="96">
        <f>V3*0.6</f>
        <v>2.52</v>
      </c>
      <c r="P23" s="59">
        <f>V3*0.5</f>
        <v>2.1</v>
      </c>
      <c r="Q23" s="59">
        <f>V3*0.4</f>
        <v>1.6800000000000002</v>
      </c>
      <c r="R23" s="59">
        <f>V3*0.3</f>
        <v>1.26</v>
      </c>
      <c r="S23" s="59">
        <f>V3*0.28</f>
        <v>1.1760000000000002</v>
      </c>
      <c r="T23" s="59">
        <f>V3*0.27</f>
        <v>1.1340000000000001</v>
      </c>
      <c r="U23" s="59">
        <f>V3*0.24</f>
        <v>1.008</v>
      </c>
    </row>
    <row r="24" spans="1:21" ht="15">
      <c r="A24" s="15">
        <v>20</v>
      </c>
      <c r="B24" s="16"/>
      <c r="C24" s="17"/>
      <c r="D24" s="17"/>
      <c r="E24" s="17"/>
      <c r="F24" s="18"/>
      <c r="G24" s="16"/>
      <c r="H24" s="16"/>
      <c r="I24" s="19"/>
      <c r="J24" s="26"/>
      <c r="K24" s="26"/>
      <c r="L24" s="4"/>
      <c r="M24" s="58" t="s">
        <v>46</v>
      </c>
      <c r="N24" s="59"/>
      <c r="O24" s="59">
        <f>V3*0.4</f>
        <v>1.6800000000000002</v>
      </c>
      <c r="P24" s="59">
        <f>V3*0.3</f>
        <v>1.26</v>
      </c>
      <c r="Q24" s="59">
        <f>V3*0.3</f>
        <v>1.26</v>
      </c>
      <c r="R24" s="59">
        <f>V3*0.25</f>
        <v>1.05</v>
      </c>
      <c r="S24" s="59">
        <f>V3*0.22</f>
        <v>0.924</v>
      </c>
      <c r="T24" s="59">
        <f>V3*0.2</f>
        <v>0.8400000000000001</v>
      </c>
      <c r="U24" s="59">
        <f>V3*0.18</f>
        <v>0.756</v>
      </c>
    </row>
    <row r="25" spans="1:21" ht="15">
      <c r="A25" s="15">
        <v>21</v>
      </c>
      <c r="B25" s="16"/>
      <c r="C25" s="17"/>
      <c r="D25" s="17"/>
      <c r="E25" s="17"/>
      <c r="F25" s="18"/>
      <c r="G25" s="16"/>
      <c r="H25" s="16"/>
      <c r="I25" s="19"/>
      <c r="J25" s="26"/>
      <c r="K25" s="26"/>
      <c r="L25" s="4"/>
      <c r="M25" s="58" t="s">
        <v>47</v>
      </c>
      <c r="N25" s="59"/>
      <c r="O25" s="59"/>
      <c r="P25" s="59">
        <f>V3*0.2</f>
        <v>0.8400000000000001</v>
      </c>
      <c r="Q25" s="59">
        <f>V3*0.2</f>
        <v>0.8400000000000001</v>
      </c>
      <c r="R25" s="59">
        <f>V3*0.2</f>
        <v>0.8400000000000001</v>
      </c>
      <c r="S25" s="59">
        <f>V3*0.18</f>
        <v>0.756</v>
      </c>
      <c r="T25" s="59">
        <f>V3*0.16</f>
        <v>0.672</v>
      </c>
      <c r="U25" s="59">
        <f>V3*0.15</f>
        <v>0.63</v>
      </c>
    </row>
    <row r="26" spans="1:21" ht="15">
      <c r="A26" s="15">
        <v>22</v>
      </c>
      <c r="B26" s="16"/>
      <c r="C26" s="17"/>
      <c r="D26" s="17"/>
      <c r="E26" s="17"/>
      <c r="F26" s="18"/>
      <c r="G26" s="16"/>
      <c r="H26" s="16"/>
      <c r="I26" s="19"/>
      <c r="J26" s="26"/>
      <c r="K26" s="26"/>
      <c r="L26" s="4"/>
      <c r="M26" s="58" t="s">
        <v>48</v>
      </c>
      <c r="N26" s="59"/>
      <c r="O26" s="59"/>
      <c r="P26" s="59"/>
      <c r="Q26" s="59">
        <f>V3*0.1</f>
        <v>0.42000000000000004</v>
      </c>
      <c r="R26" s="59">
        <f>V3*0.15</f>
        <v>0.63</v>
      </c>
      <c r="S26" s="59">
        <f>V3*0.14</f>
        <v>0.5880000000000001</v>
      </c>
      <c r="T26" s="59">
        <f>V3*0.12</f>
        <v>0.504</v>
      </c>
      <c r="U26" s="59">
        <f>V3*0.12</f>
        <v>0.504</v>
      </c>
    </row>
    <row r="27" spans="1:21" ht="15">
      <c r="A27" s="15">
        <v>23</v>
      </c>
      <c r="B27" s="16"/>
      <c r="C27" s="17"/>
      <c r="D27" s="17"/>
      <c r="E27" s="17"/>
      <c r="F27" s="18"/>
      <c r="G27" s="16"/>
      <c r="H27" s="16"/>
      <c r="I27" s="19"/>
      <c r="J27" s="26"/>
      <c r="K27" s="26"/>
      <c r="L27" s="4"/>
      <c r="M27" s="58" t="s">
        <v>49</v>
      </c>
      <c r="N27" s="59"/>
      <c r="O27" s="59"/>
      <c r="P27" s="59"/>
      <c r="Q27" s="59"/>
      <c r="R27" s="59">
        <f>V3*0.1</f>
        <v>0.42000000000000004</v>
      </c>
      <c r="S27" s="59">
        <f>V3*0.1</f>
        <v>0.42000000000000004</v>
      </c>
      <c r="T27" s="59">
        <f>V3*0.1</f>
        <v>0.42000000000000004</v>
      </c>
      <c r="U27" s="59">
        <f>V3*0.1</f>
        <v>0.42000000000000004</v>
      </c>
    </row>
    <row r="28" spans="1:21" ht="15">
      <c r="A28" s="15">
        <v>24</v>
      </c>
      <c r="B28" s="16"/>
      <c r="C28" s="17"/>
      <c r="D28" s="17"/>
      <c r="E28" s="17"/>
      <c r="F28" s="18"/>
      <c r="G28" s="16"/>
      <c r="H28" s="16"/>
      <c r="I28" s="19"/>
      <c r="J28" s="26"/>
      <c r="K28" s="26"/>
      <c r="L28" s="4"/>
      <c r="M28" s="58" t="s">
        <v>50</v>
      </c>
      <c r="N28" s="59"/>
      <c r="O28" s="59"/>
      <c r="P28" s="59"/>
      <c r="Q28" s="59"/>
      <c r="R28" s="59"/>
      <c r="S28" s="59">
        <f>V3*0.08</f>
        <v>0.336</v>
      </c>
      <c r="T28" s="59">
        <f>V3*0.08</f>
        <v>0.336</v>
      </c>
      <c r="U28" s="59">
        <f>V3*0.08</f>
        <v>0.336</v>
      </c>
    </row>
    <row r="29" spans="1:21" ht="15">
      <c r="A29" s="15">
        <v>25</v>
      </c>
      <c r="B29" s="16"/>
      <c r="C29" s="17"/>
      <c r="D29" s="17"/>
      <c r="E29" s="17"/>
      <c r="F29" s="18"/>
      <c r="G29" s="16"/>
      <c r="H29" s="16"/>
      <c r="I29" s="19"/>
      <c r="J29" s="26"/>
      <c r="K29" s="26"/>
      <c r="L29" s="4"/>
      <c r="M29" s="58" t="s">
        <v>51</v>
      </c>
      <c r="N29" s="59"/>
      <c r="O29" s="59"/>
      <c r="P29" s="59"/>
      <c r="Q29" s="59"/>
      <c r="R29" s="59"/>
      <c r="S29" s="59"/>
      <c r="T29" s="59">
        <f>V3*0.07</f>
        <v>0.29400000000000004</v>
      </c>
      <c r="U29" s="59">
        <f>V3*0.07</f>
        <v>0.29400000000000004</v>
      </c>
    </row>
    <row r="30" spans="1:21" ht="15">
      <c r="A30" s="15">
        <v>26</v>
      </c>
      <c r="B30" s="16"/>
      <c r="C30" s="17"/>
      <c r="D30" s="17"/>
      <c r="E30" s="17"/>
      <c r="F30" s="18"/>
      <c r="G30" s="16"/>
      <c r="H30" s="16"/>
      <c r="I30" s="19"/>
      <c r="J30" s="26"/>
      <c r="K30" s="26"/>
      <c r="L30" s="4"/>
      <c r="M30" s="61" t="s">
        <v>52</v>
      </c>
      <c r="N30" s="62"/>
      <c r="O30" s="62"/>
      <c r="P30" s="62"/>
      <c r="Q30" s="62"/>
      <c r="R30" s="62"/>
      <c r="S30" s="62"/>
      <c r="T30" s="62"/>
      <c r="U30" s="62">
        <f>V3*0.06</f>
        <v>0.252</v>
      </c>
    </row>
    <row r="31" spans="1:21" ht="15">
      <c r="A31" s="15">
        <v>27</v>
      </c>
      <c r="B31" s="16"/>
      <c r="C31" s="17"/>
      <c r="D31" s="17"/>
      <c r="E31" s="17"/>
      <c r="F31" s="18"/>
      <c r="G31" s="16"/>
      <c r="H31" s="16"/>
      <c r="I31" s="19"/>
      <c r="J31" s="26"/>
      <c r="K31" s="26"/>
      <c r="L31" s="4"/>
      <c r="M31" s="55" t="s">
        <v>53</v>
      </c>
      <c r="N31" s="59">
        <f aca="true" t="shared" si="1" ref="N31:U31">SUM(N23:N30)</f>
        <v>4.2</v>
      </c>
      <c r="O31" s="59">
        <f t="shared" si="1"/>
        <v>4.2</v>
      </c>
      <c r="P31" s="59">
        <f t="shared" si="1"/>
        <v>4.2</v>
      </c>
      <c r="Q31" s="59">
        <f t="shared" si="1"/>
        <v>4.2</v>
      </c>
      <c r="R31" s="59">
        <f t="shared" si="1"/>
        <v>4.2</v>
      </c>
      <c r="S31" s="59">
        <f t="shared" si="1"/>
        <v>4.2</v>
      </c>
      <c r="T31" s="59">
        <f t="shared" si="1"/>
        <v>4.2</v>
      </c>
      <c r="U31" s="59">
        <f t="shared" si="1"/>
        <v>4.2</v>
      </c>
    </row>
    <row r="32" spans="1:21" ht="15">
      <c r="A32" s="15">
        <v>28</v>
      </c>
      <c r="B32" s="16"/>
      <c r="C32" s="17"/>
      <c r="D32" s="17"/>
      <c r="E32" s="17"/>
      <c r="F32" s="18"/>
      <c r="G32" s="16"/>
      <c r="H32" s="16"/>
      <c r="I32" s="19"/>
      <c r="J32" s="26"/>
      <c r="K32" s="26"/>
      <c r="L32" s="4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>
      <c r="A33" s="15">
        <v>29</v>
      </c>
      <c r="B33" s="16"/>
      <c r="C33" s="17"/>
      <c r="D33" s="17"/>
      <c r="E33" s="17"/>
      <c r="F33" s="18"/>
      <c r="G33" s="16"/>
      <c r="H33" s="16"/>
      <c r="I33" s="19"/>
      <c r="J33" s="26"/>
      <c r="K33" s="26"/>
      <c r="L33" s="4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5">
      <c r="A34" s="15">
        <v>30</v>
      </c>
      <c r="B34" s="16"/>
      <c r="C34" s="17"/>
      <c r="D34" s="17"/>
      <c r="E34" s="17"/>
      <c r="F34" s="18"/>
      <c r="G34" s="16"/>
      <c r="H34" s="16"/>
      <c r="I34" s="19"/>
      <c r="J34" s="26"/>
      <c r="K34" s="26"/>
      <c r="L34" s="4"/>
      <c r="M34" s="63" t="s">
        <v>55</v>
      </c>
      <c r="N34" s="38"/>
      <c r="O34" s="38"/>
      <c r="P34" s="38"/>
      <c r="Q34" s="38"/>
      <c r="R34" s="38"/>
      <c r="S34" s="38"/>
      <c r="T34" s="38"/>
      <c r="U34" s="38"/>
    </row>
    <row r="35" spans="1:21" ht="15">
      <c r="A35" s="15">
        <v>31</v>
      </c>
      <c r="B35" s="16"/>
      <c r="C35" s="17"/>
      <c r="D35" s="17"/>
      <c r="E35" s="17"/>
      <c r="F35" s="18"/>
      <c r="G35" s="16"/>
      <c r="H35" s="16"/>
      <c r="I35" s="19"/>
      <c r="J35" s="26"/>
      <c r="K35" s="26"/>
      <c r="L35" s="4"/>
      <c r="M35" s="64" t="s">
        <v>36</v>
      </c>
      <c r="N35" s="148" t="s">
        <v>37</v>
      </c>
      <c r="O35" s="148" t="s">
        <v>38</v>
      </c>
      <c r="P35" s="148" t="s">
        <v>39</v>
      </c>
      <c r="Q35" s="148" t="s">
        <v>40</v>
      </c>
      <c r="R35" s="148" t="s">
        <v>41</v>
      </c>
      <c r="S35" s="148" t="s">
        <v>42</v>
      </c>
      <c r="T35" s="148" t="s">
        <v>109</v>
      </c>
      <c r="U35" s="148" t="s">
        <v>44</v>
      </c>
    </row>
    <row r="36" spans="1:21" ht="15">
      <c r="A36" s="15">
        <v>32</v>
      </c>
      <c r="B36" s="16"/>
      <c r="C36" s="17"/>
      <c r="D36" s="17"/>
      <c r="E36" s="17"/>
      <c r="F36" s="18"/>
      <c r="G36" s="16"/>
      <c r="H36" s="16"/>
      <c r="I36" s="19"/>
      <c r="J36" s="26"/>
      <c r="K36" s="26"/>
      <c r="L36" s="4"/>
      <c r="M36" s="66" t="s">
        <v>45</v>
      </c>
      <c r="N36" s="67">
        <f>V4</f>
        <v>2.8000000000000003</v>
      </c>
      <c r="O36" s="97">
        <f>V4*0.6</f>
        <v>1.6800000000000002</v>
      </c>
      <c r="P36" s="67">
        <f>V4*0.5</f>
        <v>1.4000000000000001</v>
      </c>
      <c r="Q36" s="67">
        <f>V4*0.4</f>
        <v>1.12</v>
      </c>
      <c r="R36" s="67">
        <f>V4*0.3</f>
        <v>0.8400000000000001</v>
      </c>
      <c r="S36" s="67">
        <f>V4*0.28</f>
        <v>0.7840000000000001</v>
      </c>
      <c r="T36" s="67">
        <f>V4*0.27</f>
        <v>0.7560000000000001</v>
      </c>
      <c r="U36" s="67">
        <f>V4*0.24</f>
        <v>0.672</v>
      </c>
    </row>
    <row r="37" spans="1:21" ht="15">
      <c r="A37" s="15">
        <v>33</v>
      </c>
      <c r="B37" s="16"/>
      <c r="C37" s="17"/>
      <c r="D37" s="17"/>
      <c r="E37" s="17"/>
      <c r="F37" s="18"/>
      <c r="G37" s="16"/>
      <c r="H37" s="16"/>
      <c r="I37" s="19"/>
      <c r="J37" s="26"/>
      <c r="K37" s="26"/>
      <c r="L37" s="4"/>
      <c r="M37" s="66" t="s">
        <v>46</v>
      </c>
      <c r="N37" s="67"/>
      <c r="O37" s="67">
        <f>V4*0.4</f>
        <v>1.12</v>
      </c>
      <c r="P37" s="67">
        <f>V4*0.3</f>
        <v>0.8400000000000001</v>
      </c>
      <c r="Q37" s="67">
        <f>V4*0.3</f>
        <v>0.8400000000000001</v>
      </c>
      <c r="R37" s="67">
        <f>V4*0.25</f>
        <v>0.7000000000000001</v>
      </c>
      <c r="S37" s="67">
        <f>V4*0.22</f>
        <v>0.6160000000000001</v>
      </c>
      <c r="T37" s="67">
        <f>V4*0.2</f>
        <v>0.56</v>
      </c>
      <c r="U37" s="67">
        <f>V4*0.18</f>
        <v>0.504</v>
      </c>
    </row>
    <row r="38" spans="1:21" ht="15">
      <c r="A38" s="15">
        <v>34</v>
      </c>
      <c r="B38" s="16"/>
      <c r="C38" s="17"/>
      <c r="D38" s="17"/>
      <c r="E38" s="17"/>
      <c r="F38" s="18"/>
      <c r="G38" s="16"/>
      <c r="H38" s="16"/>
      <c r="I38" s="19"/>
      <c r="J38" s="26"/>
      <c r="K38" s="26"/>
      <c r="L38" s="4"/>
      <c r="M38" s="66" t="s">
        <v>47</v>
      </c>
      <c r="N38" s="67"/>
      <c r="O38" s="67"/>
      <c r="P38" s="67">
        <f>V4*0.2</f>
        <v>0.56</v>
      </c>
      <c r="Q38" s="67">
        <f>V4*0.2</f>
        <v>0.56</v>
      </c>
      <c r="R38" s="67">
        <f>V4*0.2</f>
        <v>0.56</v>
      </c>
      <c r="S38" s="67">
        <f>V4*0.18</f>
        <v>0.504</v>
      </c>
      <c r="T38" s="67">
        <f>V4*0.16</f>
        <v>0.44800000000000006</v>
      </c>
      <c r="U38" s="67">
        <f>V4*0.15</f>
        <v>0.42000000000000004</v>
      </c>
    </row>
    <row r="39" spans="1:21" ht="15">
      <c r="A39" s="15">
        <v>35</v>
      </c>
      <c r="B39" s="16"/>
      <c r="C39" s="17"/>
      <c r="D39" s="17"/>
      <c r="E39" s="17"/>
      <c r="F39" s="18"/>
      <c r="G39" s="16"/>
      <c r="H39" s="16"/>
      <c r="I39" s="19"/>
      <c r="J39" s="26"/>
      <c r="K39" s="26"/>
      <c r="L39" s="4"/>
      <c r="M39" s="66" t="s">
        <v>48</v>
      </c>
      <c r="N39" s="67"/>
      <c r="O39" s="67"/>
      <c r="P39" s="67"/>
      <c r="Q39" s="67">
        <f>V4*0.1</f>
        <v>0.28</v>
      </c>
      <c r="R39" s="67">
        <f>V4*0.15</f>
        <v>0.42000000000000004</v>
      </c>
      <c r="S39" s="67">
        <f>V4*0.14</f>
        <v>0.39200000000000007</v>
      </c>
      <c r="T39" s="67">
        <f>V4*0.12</f>
        <v>0.336</v>
      </c>
      <c r="U39" s="67">
        <f>V4*0.12</f>
        <v>0.336</v>
      </c>
    </row>
    <row r="40" spans="1:21" ht="15">
      <c r="A40" s="15">
        <v>36</v>
      </c>
      <c r="B40" s="16"/>
      <c r="C40" s="17"/>
      <c r="D40" s="17"/>
      <c r="E40" s="17"/>
      <c r="F40" s="18"/>
      <c r="G40" s="16"/>
      <c r="H40" s="16"/>
      <c r="I40" s="19"/>
      <c r="J40" s="26"/>
      <c r="K40" s="26"/>
      <c r="L40" s="4"/>
      <c r="M40" s="66" t="s">
        <v>49</v>
      </c>
      <c r="N40" s="67"/>
      <c r="O40" s="67"/>
      <c r="P40" s="67"/>
      <c r="Q40" s="67"/>
      <c r="R40" s="67">
        <f>V4*0.1</f>
        <v>0.28</v>
      </c>
      <c r="S40" s="67">
        <f>V4*0.1</f>
        <v>0.28</v>
      </c>
      <c r="T40" s="67">
        <f>V4*0.1</f>
        <v>0.28</v>
      </c>
      <c r="U40" s="67">
        <f>V4*0.1</f>
        <v>0.28</v>
      </c>
    </row>
    <row r="41" spans="1:21" ht="15">
      <c r="A41" s="15">
        <v>37</v>
      </c>
      <c r="B41" s="16"/>
      <c r="C41" s="17"/>
      <c r="D41" s="17"/>
      <c r="E41" s="17"/>
      <c r="F41" s="18"/>
      <c r="G41" s="16"/>
      <c r="H41" s="16"/>
      <c r="I41" s="19"/>
      <c r="J41" s="26"/>
      <c r="K41" s="26"/>
      <c r="L41" s="4"/>
      <c r="M41" s="66" t="s">
        <v>50</v>
      </c>
      <c r="N41" s="67"/>
      <c r="O41" s="67"/>
      <c r="P41" s="67"/>
      <c r="Q41" s="67"/>
      <c r="R41" s="67"/>
      <c r="S41" s="67">
        <f>V4*0.08</f>
        <v>0.22400000000000003</v>
      </c>
      <c r="T41" s="67">
        <f>V4*0.08</f>
        <v>0.22400000000000003</v>
      </c>
      <c r="U41" s="67">
        <f>V4*0.08</f>
        <v>0.22400000000000003</v>
      </c>
    </row>
    <row r="42" spans="1:21" ht="15">
      <c r="A42" s="15">
        <v>38</v>
      </c>
      <c r="B42" s="16"/>
      <c r="C42" s="17"/>
      <c r="D42" s="17"/>
      <c r="E42" s="17"/>
      <c r="F42" s="18"/>
      <c r="G42" s="16"/>
      <c r="H42" s="16"/>
      <c r="I42" s="19"/>
      <c r="J42" s="26"/>
      <c r="K42" s="26"/>
      <c r="L42" s="4"/>
      <c r="M42" s="66" t="s">
        <v>51</v>
      </c>
      <c r="N42" s="67"/>
      <c r="O42" s="67"/>
      <c r="P42" s="67"/>
      <c r="Q42" s="67"/>
      <c r="R42" s="67"/>
      <c r="S42" s="67"/>
      <c r="T42" s="67">
        <f>V4*0.07</f>
        <v>0.19600000000000004</v>
      </c>
      <c r="U42" s="67">
        <f>V4*0.07</f>
        <v>0.19600000000000004</v>
      </c>
    </row>
    <row r="43" spans="1:21" ht="15">
      <c r="A43" s="15">
        <v>39</v>
      </c>
      <c r="B43" s="16"/>
      <c r="C43" s="17"/>
      <c r="D43" s="17"/>
      <c r="E43" s="17"/>
      <c r="F43" s="18"/>
      <c r="G43" s="16"/>
      <c r="H43" s="16"/>
      <c r="I43" s="19"/>
      <c r="J43" s="26"/>
      <c r="K43" s="26"/>
      <c r="L43" s="4"/>
      <c r="M43" s="69" t="s">
        <v>52</v>
      </c>
      <c r="N43" s="70"/>
      <c r="O43" s="70"/>
      <c r="P43" s="70"/>
      <c r="Q43" s="70"/>
      <c r="R43" s="70"/>
      <c r="S43" s="70"/>
      <c r="T43" s="70"/>
      <c r="U43" s="70">
        <f>V4*0.06</f>
        <v>0.168</v>
      </c>
    </row>
    <row r="44" spans="1:21" ht="15">
      <c r="A44" s="15">
        <v>40</v>
      </c>
      <c r="B44" s="16"/>
      <c r="C44" s="17"/>
      <c r="D44" s="17"/>
      <c r="E44" s="17"/>
      <c r="F44" s="18"/>
      <c r="G44" s="16"/>
      <c r="H44" s="16"/>
      <c r="I44" s="19"/>
      <c r="J44" s="26"/>
      <c r="K44" s="26"/>
      <c r="L44" s="4"/>
      <c r="M44" s="63" t="s">
        <v>53</v>
      </c>
      <c r="N44" s="67">
        <f aca="true" t="shared" si="2" ref="N44:U44">SUM(N36:N43)</f>
        <v>2.8000000000000003</v>
      </c>
      <c r="O44" s="67">
        <f t="shared" si="2"/>
        <v>2.8000000000000003</v>
      </c>
      <c r="P44" s="67">
        <f t="shared" si="2"/>
        <v>2.8000000000000003</v>
      </c>
      <c r="Q44" s="67">
        <f t="shared" si="2"/>
        <v>2.8000000000000007</v>
      </c>
      <c r="R44" s="67">
        <f t="shared" si="2"/>
        <v>2.8</v>
      </c>
      <c r="S44" s="67">
        <f t="shared" si="2"/>
        <v>2.8000000000000007</v>
      </c>
      <c r="T44" s="67">
        <f t="shared" si="2"/>
        <v>2.8000000000000003</v>
      </c>
      <c r="U44" s="67">
        <f t="shared" si="2"/>
        <v>2.8000000000000007</v>
      </c>
    </row>
    <row r="45" spans="1:12" ht="15">
      <c r="A45" s="15">
        <v>41</v>
      </c>
      <c r="B45" s="16"/>
      <c r="C45" s="17"/>
      <c r="D45" s="17"/>
      <c r="E45" s="17"/>
      <c r="F45" s="18"/>
      <c r="G45" s="16"/>
      <c r="H45" s="16"/>
      <c r="I45" s="19"/>
      <c r="J45" s="26"/>
      <c r="K45" s="26"/>
      <c r="L45" s="4"/>
    </row>
    <row r="46" spans="1:12" ht="15">
      <c r="A46" s="15">
        <v>42</v>
      </c>
      <c r="B46" s="16"/>
      <c r="C46" s="17"/>
      <c r="D46" s="17"/>
      <c r="E46" s="17"/>
      <c r="F46" s="18"/>
      <c r="G46" s="16"/>
      <c r="H46" s="16"/>
      <c r="I46" s="19"/>
      <c r="J46" s="26"/>
      <c r="K46" s="26"/>
      <c r="L46" s="4"/>
    </row>
    <row r="47" spans="1:12" ht="15">
      <c r="A47" s="15">
        <v>43</v>
      </c>
      <c r="B47" s="16"/>
      <c r="C47" s="17"/>
      <c r="D47" s="17"/>
      <c r="E47" s="17"/>
      <c r="F47" s="18"/>
      <c r="G47" s="16"/>
      <c r="H47" s="16"/>
      <c r="I47" s="19"/>
      <c r="J47" s="26"/>
      <c r="K47" s="26"/>
      <c r="L47" s="4"/>
    </row>
    <row r="48" spans="1:12" ht="15">
      <c r="A48" s="15">
        <v>44</v>
      </c>
      <c r="B48" s="16"/>
      <c r="C48" s="17"/>
      <c r="D48" s="17"/>
      <c r="E48" s="17"/>
      <c r="F48" s="18"/>
      <c r="G48" s="16"/>
      <c r="H48" s="16"/>
      <c r="I48" s="19"/>
      <c r="J48" s="26"/>
      <c r="K48" s="26"/>
      <c r="L48" s="4"/>
    </row>
    <row r="49" spans="1:12" ht="15">
      <c r="A49" s="15">
        <v>45</v>
      </c>
      <c r="B49" s="16"/>
      <c r="C49" s="17"/>
      <c r="D49" s="17"/>
      <c r="E49" s="17"/>
      <c r="F49" s="18"/>
      <c r="G49" s="16"/>
      <c r="H49" s="16"/>
      <c r="I49" s="19"/>
      <c r="J49" s="26"/>
      <c r="K49" s="26"/>
      <c r="L49" s="4"/>
    </row>
    <row r="50" spans="1:12" ht="15">
      <c r="A50" s="15">
        <v>46</v>
      </c>
      <c r="B50" s="16"/>
      <c r="C50" s="17"/>
      <c r="D50" s="17"/>
      <c r="E50" s="17"/>
      <c r="F50" s="18"/>
      <c r="G50" s="16"/>
      <c r="H50" s="16"/>
      <c r="I50" s="19"/>
      <c r="J50" s="26"/>
      <c r="K50" s="26"/>
      <c r="L50" s="4"/>
    </row>
    <row r="51" spans="1:12" ht="15">
      <c r="A51" s="15">
        <v>47</v>
      </c>
      <c r="B51" s="16"/>
      <c r="C51" s="17"/>
      <c r="D51" s="17"/>
      <c r="E51" s="17"/>
      <c r="F51" s="18"/>
      <c r="G51" s="16"/>
      <c r="H51" s="16"/>
      <c r="I51" s="19"/>
      <c r="J51" s="26"/>
      <c r="K51" s="26"/>
      <c r="L51" s="4"/>
    </row>
    <row r="52" spans="1:12" ht="15">
      <c r="A52" s="15">
        <v>48</v>
      </c>
      <c r="B52" s="16"/>
      <c r="C52" s="17"/>
      <c r="D52" s="17"/>
      <c r="E52" s="17"/>
      <c r="F52" s="18"/>
      <c r="G52" s="16"/>
      <c r="H52" s="16"/>
      <c r="I52" s="19"/>
      <c r="J52" s="26"/>
      <c r="K52" s="26"/>
      <c r="L52" s="4"/>
    </row>
    <row r="53" spans="1:12" ht="15">
      <c r="A53" s="15">
        <v>49</v>
      </c>
      <c r="B53" s="16"/>
      <c r="C53" s="17"/>
      <c r="D53" s="17"/>
      <c r="E53" s="17"/>
      <c r="F53" s="18"/>
      <c r="G53" s="16"/>
      <c r="H53" s="16"/>
      <c r="I53" s="19"/>
      <c r="J53" s="26"/>
      <c r="K53" s="26"/>
      <c r="L53" s="4"/>
    </row>
    <row r="54" spans="1:12" ht="15">
      <c r="A54" s="15">
        <v>50</v>
      </c>
      <c r="B54" s="16"/>
      <c r="C54" s="17"/>
      <c r="D54" s="17"/>
      <c r="E54" s="17"/>
      <c r="F54" s="18"/>
      <c r="G54" s="16"/>
      <c r="H54" s="16"/>
      <c r="I54" s="19"/>
      <c r="J54" s="26"/>
      <c r="K54" s="26"/>
      <c r="L54" s="4"/>
    </row>
    <row r="55" spans="1:12" ht="15">
      <c r="A55" s="15">
        <v>51</v>
      </c>
      <c r="B55" s="16"/>
      <c r="C55" s="17"/>
      <c r="D55" s="17"/>
      <c r="E55" s="17"/>
      <c r="F55" s="18"/>
      <c r="G55" s="16"/>
      <c r="H55" s="16"/>
      <c r="I55" s="19"/>
      <c r="J55" s="26"/>
      <c r="K55" s="26"/>
      <c r="L55" s="4"/>
    </row>
    <row r="56" spans="1:12" ht="15">
      <c r="A56" s="15">
        <v>52</v>
      </c>
      <c r="B56" s="15"/>
      <c r="C56" s="15"/>
      <c r="D56" s="15"/>
      <c r="E56" s="15"/>
      <c r="F56" s="18"/>
      <c r="G56" s="16"/>
      <c r="H56" s="16"/>
      <c r="I56" s="19"/>
      <c r="J56" s="26"/>
      <c r="K56" s="26"/>
      <c r="L56" s="4"/>
    </row>
    <row r="57" spans="1:12" ht="15">
      <c r="A57" s="15">
        <v>53</v>
      </c>
      <c r="B57" s="15"/>
      <c r="C57" s="15"/>
      <c r="D57" s="15"/>
      <c r="E57" s="15"/>
      <c r="F57" s="18"/>
      <c r="G57" s="16"/>
      <c r="H57" s="16"/>
      <c r="I57" s="19"/>
      <c r="J57" s="26"/>
      <c r="K57" s="26"/>
      <c r="L57" s="4"/>
    </row>
    <row r="58" spans="1:12" ht="15">
      <c r="A58" s="15">
        <v>54</v>
      </c>
      <c r="B58" s="15"/>
      <c r="C58" s="15"/>
      <c r="D58" s="15"/>
      <c r="E58" s="15"/>
      <c r="F58" s="18"/>
      <c r="G58" s="16"/>
      <c r="H58" s="16"/>
      <c r="I58" s="19"/>
      <c r="J58" s="26"/>
      <c r="K58" s="26"/>
      <c r="L58" s="4"/>
    </row>
    <row r="59" spans="1:12" ht="15">
      <c r="A59" s="15">
        <v>55</v>
      </c>
      <c r="B59" s="15"/>
      <c r="C59" s="15"/>
      <c r="D59" s="15"/>
      <c r="E59" s="15"/>
      <c r="F59" s="18"/>
      <c r="G59" s="16"/>
      <c r="H59" s="16"/>
      <c r="I59" s="19"/>
      <c r="J59" s="26"/>
      <c r="K59" s="26"/>
      <c r="L59" s="4"/>
    </row>
    <row r="60" spans="1:12" ht="15">
      <c r="A60" s="15">
        <v>56</v>
      </c>
      <c r="B60" s="15"/>
      <c r="C60" s="15"/>
      <c r="D60" s="15"/>
      <c r="E60" s="15"/>
      <c r="F60" s="18"/>
      <c r="G60" s="16"/>
      <c r="H60" s="16"/>
      <c r="I60" s="19"/>
      <c r="J60" s="26"/>
      <c r="K60" s="26"/>
      <c r="L60" s="4"/>
    </row>
    <row r="61" spans="1:12" ht="15">
      <c r="A61" s="15">
        <v>57</v>
      </c>
      <c r="B61" s="15"/>
      <c r="C61" s="15"/>
      <c r="D61" s="15"/>
      <c r="E61" s="15"/>
      <c r="F61" s="18"/>
      <c r="G61" s="16"/>
      <c r="H61" s="16"/>
      <c r="I61" s="19"/>
      <c r="J61" s="26"/>
      <c r="K61" s="26"/>
      <c r="L61" s="4"/>
    </row>
    <row r="62" spans="1:12" ht="15">
      <c r="A62" s="15">
        <v>58</v>
      </c>
      <c r="B62" s="15"/>
      <c r="C62" s="15"/>
      <c r="D62" s="15"/>
      <c r="E62" s="15"/>
      <c r="F62" s="18"/>
      <c r="G62" s="16"/>
      <c r="H62" s="16"/>
      <c r="I62" s="19"/>
      <c r="J62" s="26"/>
      <c r="K62" s="26"/>
      <c r="L62" s="4"/>
    </row>
    <row r="63" spans="1:12" ht="15">
      <c r="A63" s="15">
        <v>59</v>
      </c>
      <c r="B63" s="15"/>
      <c r="C63" s="15"/>
      <c r="D63" s="15"/>
      <c r="E63" s="15"/>
      <c r="F63" s="18"/>
      <c r="G63" s="16"/>
      <c r="H63" s="16"/>
      <c r="I63" s="19"/>
      <c r="J63" s="26"/>
      <c r="K63" s="26"/>
      <c r="L63" s="4"/>
    </row>
    <row r="64" spans="1:12" ht="15">
      <c r="A64" s="15">
        <v>60</v>
      </c>
      <c r="B64" s="15"/>
      <c r="C64" s="15"/>
      <c r="D64" s="15"/>
      <c r="E64" s="15"/>
      <c r="F64" s="18"/>
      <c r="G64" s="16"/>
      <c r="H64" s="16"/>
      <c r="I64" s="19"/>
      <c r="J64" s="26"/>
      <c r="K64" s="26"/>
      <c r="L64" s="4"/>
    </row>
    <row r="65" spans="1:12" ht="15">
      <c r="A65" s="15">
        <v>61</v>
      </c>
      <c r="B65" s="15"/>
      <c r="C65" s="15"/>
      <c r="D65" s="15"/>
      <c r="E65" s="15"/>
      <c r="F65" s="18"/>
      <c r="G65" s="16"/>
      <c r="H65" s="16"/>
      <c r="I65" s="19"/>
      <c r="J65" s="26"/>
      <c r="K65" s="26"/>
      <c r="L65" s="4"/>
    </row>
    <row r="66" spans="1:12" ht="15">
      <c r="A66" s="15">
        <v>62</v>
      </c>
      <c r="B66" s="15"/>
      <c r="C66" s="15"/>
      <c r="D66" s="15"/>
      <c r="E66" s="15"/>
      <c r="F66" s="18"/>
      <c r="G66" s="16"/>
      <c r="H66" s="16"/>
      <c r="I66" s="19"/>
      <c r="J66" s="26"/>
      <c r="K66" s="26"/>
      <c r="L66" s="4"/>
    </row>
    <row r="67" spans="1:12" ht="15">
      <c r="A67" s="15">
        <v>63</v>
      </c>
      <c r="B67" s="15"/>
      <c r="C67" s="15"/>
      <c r="D67" s="15"/>
      <c r="E67" s="15"/>
      <c r="F67" s="18"/>
      <c r="G67" s="16"/>
      <c r="H67" s="16"/>
      <c r="I67" s="19"/>
      <c r="J67" s="26"/>
      <c r="K67" s="26"/>
      <c r="L67" s="4"/>
    </row>
    <row r="68" spans="1:12" ht="15">
      <c r="A68" s="15">
        <v>64</v>
      </c>
      <c r="B68" s="15"/>
      <c r="C68" s="15"/>
      <c r="D68" s="15"/>
      <c r="E68" s="15"/>
      <c r="F68" s="18"/>
      <c r="G68" s="16"/>
      <c r="H68" s="16"/>
      <c r="I68" s="19"/>
      <c r="J68" s="26"/>
      <c r="K68" s="26"/>
      <c r="L68" s="4"/>
    </row>
    <row r="69" spans="1:12" ht="15">
      <c r="A69" s="15">
        <v>65</v>
      </c>
      <c r="B69" s="15"/>
      <c r="C69" s="15"/>
      <c r="D69" s="15"/>
      <c r="E69" s="15"/>
      <c r="F69" s="18"/>
      <c r="G69" s="16"/>
      <c r="H69" s="16"/>
      <c r="I69" s="19"/>
      <c r="J69" s="26"/>
      <c r="K69" s="26"/>
      <c r="L69" s="4"/>
    </row>
    <row r="70" spans="1:12" ht="15">
      <c r="A70" s="15">
        <v>66</v>
      </c>
      <c r="B70" s="15"/>
      <c r="C70" s="15"/>
      <c r="D70" s="15"/>
      <c r="E70" s="15"/>
      <c r="F70" s="18"/>
      <c r="G70" s="16"/>
      <c r="H70" s="16"/>
      <c r="I70" s="19"/>
      <c r="J70" s="26"/>
      <c r="K70" s="26"/>
      <c r="L70" s="4"/>
    </row>
    <row r="71" spans="1:12" ht="15">
      <c r="A71" s="15">
        <v>67</v>
      </c>
      <c r="B71" s="15"/>
      <c r="C71" s="15"/>
      <c r="D71" s="15"/>
      <c r="E71" s="15"/>
      <c r="F71" s="18"/>
      <c r="G71" s="16"/>
      <c r="H71" s="16"/>
      <c r="I71" s="19"/>
      <c r="J71" s="26"/>
      <c r="K71" s="26"/>
      <c r="L71" s="4"/>
    </row>
    <row r="72" spans="1:12" ht="15">
      <c r="A72" s="15">
        <v>68</v>
      </c>
      <c r="B72" s="15"/>
      <c r="C72" s="15"/>
      <c r="D72" s="15"/>
      <c r="E72" s="15"/>
      <c r="F72" s="18"/>
      <c r="G72" s="16"/>
      <c r="H72" s="16"/>
      <c r="I72" s="19"/>
      <c r="J72" s="26"/>
      <c r="K72" s="26"/>
      <c r="L72" s="4"/>
    </row>
    <row r="73" spans="1:12" ht="15">
      <c r="A73" s="15">
        <v>69</v>
      </c>
      <c r="B73" s="15"/>
      <c r="C73" s="15"/>
      <c r="D73" s="15"/>
      <c r="E73" s="15"/>
      <c r="F73" s="18"/>
      <c r="G73" s="16"/>
      <c r="H73" s="16"/>
      <c r="I73" s="19"/>
      <c r="J73" s="26"/>
      <c r="K73" s="26"/>
      <c r="L73" s="4"/>
    </row>
    <row r="74" spans="1:12" ht="15">
      <c r="A74" s="15">
        <v>70</v>
      </c>
      <c r="B74" s="15"/>
      <c r="C74" s="15"/>
      <c r="D74" s="15"/>
      <c r="E74" s="15"/>
      <c r="F74" s="18"/>
      <c r="G74" s="16"/>
      <c r="H74" s="16"/>
      <c r="I74" s="19"/>
      <c r="J74" s="26"/>
      <c r="K74" s="26"/>
      <c r="L74" s="4"/>
    </row>
    <row r="75" spans="1:12" ht="15">
      <c r="A75" s="15">
        <v>71</v>
      </c>
      <c r="B75" s="15"/>
      <c r="C75" s="15"/>
      <c r="D75" s="15"/>
      <c r="E75" s="15"/>
      <c r="F75" s="18"/>
      <c r="G75" s="16"/>
      <c r="H75" s="16"/>
      <c r="I75" s="19"/>
      <c r="J75" s="26"/>
      <c r="K75" s="26"/>
      <c r="L75" s="4"/>
    </row>
    <row r="76" spans="1:12" ht="15">
      <c r="A76" s="15">
        <v>72</v>
      </c>
      <c r="B76" s="15"/>
      <c r="C76" s="15"/>
      <c r="D76" s="15"/>
      <c r="E76" s="15"/>
      <c r="F76" s="18"/>
      <c r="G76" s="16"/>
      <c r="H76" s="16"/>
      <c r="I76" s="19"/>
      <c r="J76" s="26"/>
      <c r="K76" s="26"/>
      <c r="L76" s="4"/>
    </row>
    <row r="77" spans="1:12" ht="15">
      <c r="A77" s="15">
        <v>73</v>
      </c>
      <c r="B77" s="15"/>
      <c r="C77" s="15"/>
      <c r="D77" s="15"/>
      <c r="E77" s="15"/>
      <c r="F77" s="18"/>
      <c r="G77" s="16"/>
      <c r="H77" s="16"/>
      <c r="I77" s="19"/>
      <c r="J77" s="26"/>
      <c r="K77" s="26"/>
      <c r="L77" s="4"/>
    </row>
    <row r="78" spans="1:12" ht="15">
      <c r="A78" s="15">
        <v>74</v>
      </c>
      <c r="B78" s="15"/>
      <c r="C78" s="15"/>
      <c r="D78" s="15"/>
      <c r="E78" s="15"/>
      <c r="F78" s="18"/>
      <c r="G78" s="16"/>
      <c r="H78" s="16"/>
      <c r="I78" s="19"/>
      <c r="J78" s="26"/>
      <c r="K78" s="26"/>
      <c r="L78" s="4"/>
    </row>
    <row r="79" spans="1:12" ht="15">
      <c r="A79" s="15">
        <v>75</v>
      </c>
      <c r="B79" s="15"/>
      <c r="C79" s="15"/>
      <c r="D79" s="15"/>
      <c r="E79" s="15"/>
      <c r="F79" s="18"/>
      <c r="G79" s="16"/>
      <c r="H79" s="16"/>
      <c r="I79" s="19"/>
      <c r="J79" s="26"/>
      <c r="K79" s="26"/>
      <c r="L79" s="4"/>
    </row>
    <row r="80" spans="1:12" ht="15">
      <c r="A80" s="15">
        <v>76</v>
      </c>
      <c r="B80" s="15"/>
      <c r="C80" s="15"/>
      <c r="D80" s="15"/>
      <c r="E80" s="15"/>
      <c r="F80" s="18"/>
      <c r="G80" s="16"/>
      <c r="H80" s="16"/>
      <c r="I80" s="19"/>
      <c r="J80" s="26"/>
      <c r="K80" s="26"/>
      <c r="L80" s="4"/>
    </row>
    <row r="81" spans="1:12" ht="15">
      <c r="A81" s="15">
        <v>77</v>
      </c>
      <c r="B81" s="15"/>
      <c r="C81" s="15"/>
      <c r="D81" s="15"/>
      <c r="E81" s="15"/>
      <c r="F81" s="18"/>
      <c r="G81" s="16"/>
      <c r="H81" s="16"/>
      <c r="I81" s="19"/>
      <c r="J81" s="26"/>
      <c r="K81" s="26"/>
      <c r="L81" s="4"/>
    </row>
    <row r="82" spans="1:12" ht="15">
      <c r="A82" s="15">
        <v>78</v>
      </c>
      <c r="B82" s="15"/>
      <c r="C82" s="15"/>
      <c r="D82" s="15"/>
      <c r="E82" s="15"/>
      <c r="F82" s="18"/>
      <c r="G82" s="16"/>
      <c r="H82" s="16"/>
      <c r="I82" s="19"/>
      <c r="J82" s="26"/>
      <c r="K82" s="26"/>
      <c r="L82" s="4"/>
    </row>
    <row r="83" spans="1:12" ht="15">
      <c r="A83" s="15">
        <v>79</v>
      </c>
      <c r="B83" s="15"/>
      <c r="C83" s="15"/>
      <c r="D83" s="15"/>
      <c r="E83" s="15"/>
      <c r="F83" s="18"/>
      <c r="G83" s="16"/>
      <c r="H83" s="16"/>
      <c r="I83" s="19"/>
      <c r="J83" s="26"/>
      <c r="K83" s="26"/>
      <c r="L83" s="4"/>
    </row>
    <row r="84" spans="1:12" ht="15">
      <c r="A84" s="15">
        <v>80</v>
      </c>
      <c r="B84" s="15"/>
      <c r="C84" s="15"/>
      <c r="D84" s="15"/>
      <c r="E84" s="15"/>
      <c r="F84" s="18"/>
      <c r="G84" s="16"/>
      <c r="H84" s="16"/>
      <c r="I84" s="19"/>
      <c r="J84" s="26"/>
      <c r="K84" s="26"/>
      <c r="L84" s="4"/>
    </row>
    <row r="85" spans="1:12" ht="15">
      <c r="A85" s="15">
        <v>81</v>
      </c>
      <c r="B85" s="15"/>
      <c r="C85" s="15"/>
      <c r="D85" s="15"/>
      <c r="E85" s="15"/>
      <c r="F85" s="18"/>
      <c r="G85" s="16"/>
      <c r="H85" s="16"/>
      <c r="I85" s="19"/>
      <c r="J85" s="26"/>
      <c r="K85" s="26"/>
      <c r="L85" s="4"/>
    </row>
    <row r="86" spans="1:12" ht="15">
      <c r="A86" s="15">
        <v>82</v>
      </c>
      <c r="B86" s="15"/>
      <c r="C86" s="15"/>
      <c r="D86" s="15"/>
      <c r="E86" s="15"/>
      <c r="F86" s="18"/>
      <c r="G86" s="16"/>
      <c r="H86" s="16"/>
      <c r="I86" s="19"/>
      <c r="J86" s="26"/>
      <c r="K86" s="26"/>
      <c r="L86" s="4"/>
    </row>
    <row r="87" spans="1:12" ht="15">
      <c r="A87" s="15">
        <v>83</v>
      </c>
      <c r="B87" s="15"/>
      <c r="C87" s="15"/>
      <c r="D87" s="15"/>
      <c r="E87" s="15"/>
      <c r="F87" s="18"/>
      <c r="G87" s="16"/>
      <c r="H87" s="16"/>
      <c r="I87" s="19"/>
      <c r="J87" s="26"/>
      <c r="K87" s="26"/>
      <c r="L87" s="4"/>
    </row>
    <row r="88" spans="1:12" ht="15">
      <c r="A88" s="15">
        <v>84</v>
      </c>
      <c r="B88" s="15"/>
      <c r="C88" s="15"/>
      <c r="D88" s="15"/>
      <c r="E88" s="15"/>
      <c r="F88" s="18"/>
      <c r="G88" s="16"/>
      <c r="H88" s="16"/>
      <c r="I88" s="19"/>
      <c r="J88" s="26"/>
      <c r="K88" s="26"/>
      <c r="L88" s="4"/>
    </row>
    <row r="89" spans="1:12" ht="15">
      <c r="A89" s="15">
        <v>85</v>
      </c>
      <c r="B89" s="15"/>
      <c r="C89" s="15"/>
      <c r="D89" s="15"/>
      <c r="E89" s="15"/>
      <c r="F89" s="18"/>
      <c r="G89" s="16"/>
      <c r="H89" s="16"/>
      <c r="I89" s="19"/>
      <c r="J89" s="26"/>
      <c r="K89" s="26"/>
      <c r="L89" s="4"/>
    </row>
    <row r="90" spans="1:12" ht="15">
      <c r="A90" s="15">
        <v>86</v>
      </c>
      <c r="B90" s="15"/>
      <c r="C90" s="15"/>
      <c r="D90" s="15"/>
      <c r="E90" s="15"/>
      <c r="F90" s="18"/>
      <c r="G90" s="16"/>
      <c r="H90" s="16"/>
      <c r="I90" s="19"/>
      <c r="J90" s="26"/>
      <c r="K90" s="26"/>
      <c r="L90" s="4"/>
    </row>
    <row r="91" spans="1:12" ht="15">
      <c r="A91" s="15">
        <v>87</v>
      </c>
      <c r="B91" s="15"/>
      <c r="C91" s="15"/>
      <c r="D91" s="15"/>
      <c r="E91" s="15"/>
      <c r="F91" s="18"/>
      <c r="G91" s="16"/>
      <c r="H91" s="16"/>
      <c r="I91" s="19"/>
      <c r="J91" s="26"/>
      <c r="K91" s="26"/>
      <c r="L91" s="4"/>
    </row>
    <row r="92" spans="1:12" ht="15">
      <c r="A92" s="15">
        <v>88</v>
      </c>
      <c r="B92" s="15"/>
      <c r="C92" s="15"/>
      <c r="D92" s="15"/>
      <c r="E92" s="15"/>
      <c r="F92" s="18"/>
      <c r="G92" s="16"/>
      <c r="H92" s="16"/>
      <c r="I92" s="19"/>
      <c r="J92" s="26"/>
      <c r="K92" s="26"/>
      <c r="L92" s="4"/>
    </row>
    <row r="93" spans="1:12" ht="15">
      <c r="A93" s="15">
        <v>89</v>
      </c>
      <c r="B93" s="15"/>
      <c r="C93" s="15"/>
      <c r="D93" s="15"/>
      <c r="E93" s="15"/>
      <c r="F93" s="18"/>
      <c r="G93" s="16"/>
      <c r="H93" s="16"/>
      <c r="I93" s="19"/>
      <c r="J93" s="26"/>
      <c r="K93" s="26"/>
      <c r="L93" s="4"/>
    </row>
    <row r="94" spans="1:12" ht="15">
      <c r="A94" s="15">
        <v>90</v>
      </c>
      <c r="B94" s="15"/>
      <c r="C94" s="15"/>
      <c r="D94" s="15"/>
      <c r="E94" s="15"/>
      <c r="F94" s="18"/>
      <c r="G94" s="16"/>
      <c r="H94" s="16"/>
      <c r="I94" s="19"/>
      <c r="J94" s="26"/>
      <c r="K94" s="26"/>
      <c r="L94" s="4"/>
    </row>
    <row r="95" spans="1:12" ht="15">
      <c r="A95" s="15">
        <v>91</v>
      </c>
      <c r="B95" s="15"/>
      <c r="C95" s="15"/>
      <c r="D95" s="15"/>
      <c r="E95" s="15"/>
      <c r="F95" s="18"/>
      <c r="G95" s="16"/>
      <c r="H95" s="16"/>
      <c r="I95" s="19"/>
      <c r="J95" s="26"/>
      <c r="K95" s="26"/>
      <c r="L95" s="4"/>
    </row>
    <row r="96" spans="1:12" ht="15">
      <c r="A96" s="15">
        <v>92</v>
      </c>
      <c r="B96" s="15"/>
      <c r="C96" s="15"/>
      <c r="D96" s="15"/>
      <c r="E96" s="15"/>
      <c r="F96" s="18"/>
      <c r="G96" s="16"/>
      <c r="H96" s="16"/>
      <c r="I96" s="19"/>
      <c r="J96" s="26"/>
      <c r="K96" s="26"/>
      <c r="L96" s="4"/>
    </row>
    <row r="97" spans="1:12" ht="15">
      <c r="A97" s="15">
        <v>93</v>
      </c>
      <c r="B97" s="15"/>
      <c r="C97" s="15"/>
      <c r="D97" s="15"/>
      <c r="E97" s="15"/>
      <c r="F97" s="18"/>
      <c r="G97" s="16"/>
      <c r="H97" s="16"/>
      <c r="I97" s="19"/>
      <c r="J97" s="26"/>
      <c r="K97" s="26"/>
      <c r="L97" s="4"/>
    </row>
    <row r="98" spans="1:12" ht="15">
      <c r="A98" s="15">
        <v>94</v>
      </c>
      <c r="B98" s="15"/>
      <c r="C98" s="15"/>
      <c r="D98" s="15"/>
      <c r="E98" s="15"/>
      <c r="F98" s="18"/>
      <c r="G98" s="16"/>
      <c r="H98" s="16"/>
      <c r="I98" s="19"/>
      <c r="J98" s="26"/>
      <c r="K98" s="26"/>
      <c r="L98" s="4"/>
    </row>
    <row r="99" spans="1:12" ht="15">
      <c r="A99" s="15">
        <v>95</v>
      </c>
      <c r="B99" s="15"/>
      <c r="C99" s="15"/>
      <c r="D99" s="15"/>
      <c r="E99" s="15"/>
      <c r="F99" s="18"/>
      <c r="G99" s="16"/>
      <c r="H99" s="16"/>
      <c r="I99" s="19"/>
      <c r="J99" s="26"/>
      <c r="K99" s="26"/>
      <c r="L99" s="4"/>
    </row>
    <row r="100" spans="1:12" ht="15">
      <c r="A100" s="15">
        <v>96</v>
      </c>
      <c r="B100" s="15"/>
      <c r="C100" s="15"/>
      <c r="D100" s="15"/>
      <c r="E100" s="15"/>
      <c r="F100" s="18"/>
      <c r="G100" s="16"/>
      <c r="H100" s="16"/>
      <c r="I100" s="19"/>
      <c r="J100" s="26"/>
      <c r="K100" s="26"/>
      <c r="L100" s="4"/>
    </row>
    <row r="101" spans="1:12" ht="15">
      <c r="A101" s="15">
        <v>97</v>
      </c>
      <c r="B101" s="15"/>
      <c r="C101" s="15"/>
      <c r="D101" s="15"/>
      <c r="E101" s="15"/>
      <c r="F101" s="18"/>
      <c r="G101" s="16"/>
      <c r="H101" s="16"/>
      <c r="I101" s="19"/>
      <c r="J101" s="26"/>
      <c r="K101" s="26"/>
      <c r="L101" s="4"/>
    </row>
    <row r="102" spans="1:12" ht="15">
      <c r="A102" s="15">
        <v>98</v>
      </c>
      <c r="B102" s="15"/>
      <c r="C102" s="15"/>
      <c r="D102" s="15"/>
      <c r="E102" s="15"/>
      <c r="F102" s="18"/>
      <c r="G102" s="16"/>
      <c r="H102" s="16"/>
      <c r="I102" s="19"/>
      <c r="J102" s="26"/>
      <c r="K102" s="26"/>
      <c r="L102" s="4"/>
    </row>
    <row r="103" spans="1:12" ht="15">
      <c r="A103" s="15">
        <v>99</v>
      </c>
      <c r="B103" s="15"/>
      <c r="C103" s="15"/>
      <c r="D103" s="15"/>
      <c r="E103" s="15"/>
      <c r="F103" s="18"/>
      <c r="G103" s="16"/>
      <c r="H103" s="16"/>
      <c r="I103" s="19"/>
      <c r="J103" s="26"/>
      <c r="K103" s="26"/>
      <c r="L103" s="4"/>
    </row>
    <row r="104" spans="1:12" ht="15">
      <c r="A104" s="15">
        <v>100</v>
      </c>
      <c r="B104" s="15"/>
      <c r="C104" s="15"/>
      <c r="D104" s="15"/>
      <c r="E104" s="15"/>
      <c r="F104" s="18"/>
      <c r="G104" s="16"/>
      <c r="H104" s="16"/>
      <c r="I104" s="19"/>
      <c r="J104" s="26"/>
      <c r="K104" s="26"/>
      <c r="L104" s="4"/>
    </row>
    <row r="105" spans="1:12" ht="15">
      <c r="A105" s="15">
        <v>101</v>
      </c>
      <c r="B105" s="15"/>
      <c r="C105" s="15"/>
      <c r="D105" s="15"/>
      <c r="E105" s="15"/>
      <c r="F105" s="18"/>
      <c r="G105" s="16"/>
      <c r="H105" s="16"/>
      <c r="I105" s="19"/>
      <c r="J105" s="26"/>
      <c r="K105" s="26"/>
      <c r="L105" s="4"/>
    </row>
    <row r="106" spans="1:12" ht="15">
      <c r="A106" s="15">
        <v>102</v>
      </c>
      <c r="B106" s="15"/>
      <c r="C106" s="15"/>
      <c r="D106" s="15"/>
      <c r="E106" s="15"/>
      <c r="F106" s="18"/>
      <c r="G106" s="16"/>
      <c r="H106" s="16"/>
      <c r="I106" s="19"/>
      <c r="J106" s="26"/>
      <c r="K106" s="26"/>
      <c r="L106" s="4"/>
    </row>
    <row r="107" spans="1:12" ht="15">
      <c r="A107" s="15">
        <v>103</v>
      </c>
      <c r="B107" s="15"/>
      <c r="C107" s="15"/>
      <c r="D107" s="15"/>
      <c r="E107" s="15"/>
      <c r="F107" s="18"/>
      <c r="G107" s="16"/>
      <c r="H107" s="16"/>
      <c r="I107" s="19"/>
      <c r="J107" s="26"/>
      <c r="K107" s="26"/>
      <c r="L107" s="4"/>
    </row>
    <row r="108" spans="1:12" ht="15">
      <c r="A108" s="15">
        <v>104</v>
      </c>
      <c r="B108" s="15"/>
      <c r="C108" s="15"/>
      <c r="D108" s="15"/>
      <c r="E108" s="15"/>
      <c r="F108" s="18"/>
      <c r="G108" s="16"/>
      <c r="H108" s="16"/>
      <c r="I108" s="19"/>
      <c r="J108" s="26"/>
      <c r="K108" s="26"/>
      <c r="L108" s="4"/>
    </row>
    <row r="109" spans="1:12" ht="15">
      <c r="A109" s="15">
        <v>105</v>
      </c>
      <c r="B109" s="15"/>
      <c r="C109" s="15"/>
      <c r="D109" s="15"/>
      <c r="E109" s="15"/>
      <c r="F109" s="18"/>
      <c r="G109" s="16"/>
      <c r="H109" s="16"/>
      <c r="I109" s="19"/>
      <c r="J109" s="26"/>
      <c r="K109" s="26"/>
      <c r="L109" s="4"/>
    </row>
    <row r="110" spans="1:12" ht="15">
      <c r="A110" s="15">
        <v>106</v>
      </c>
      <c r="B110" s="15"/>
      <c r="C110" s="15"/>
      <c r="D110" s="15"/>
      <c r="E110" s="15"/>
      <c r="F110" s="18"/>
      <c r="G110" s="16"/>
      <c r="H110" s="16"/>
      <c r="I110" s="19"/>
      <c r="J110" s="26"/>
      <c r="K110" s="26"/>
      <c r="L110" s="4"/>
    </row>
    <row r="111" spans="1:12" ht="15">
      <c r="A111" s="15">
        <v>107</v>
      </c>
      <c r="B111" s="15"/>
      <c r="C111" s="15"/>
      <c r="D111" s="15"/>
      <c r="E111" s="15"/>
      <c r="F111" s="18"/>
      <c r="G111" s="16"/>
      <c r="H111" s="16"/>
      <c r="I111" s="19"/>
      <c r="J111" s="26"/>
      <c r="K111" s="26"/>
      <c r="L111" s="4"/>
    </row>
    <row r="112" spans="1:12" ht="15">
      <c r="A112" s="15">
        <v>108</v>
      </c>
      <c r="B112" s="15"/>
      <c r="C112" s="15"/>
      <c r="D112" s="15"/>
      <c r="E112" s="15"/>
      <c r="F112" s="18"/>
      <c r="G112" s="16"/>
      <c r="H112" s="16"/>
      <c r="I112" s="19"/>
      <c r="J112" s="26"/>
      <c r="K112" s="26"/>
      <c r="L112" s="4"/>
    </row>
    <row r="113" spans="1:12" ht="15">
      <c r="A113" s="15">
        <v>109</v>
      </c>
      <c r="B113" s="15"/>
      <c r="C113" s="15"/>
      <c r="D113" s="15"/>
      <c r="E113" s="15"/>
      <c r="F113" s="18"/>
      <c r="G113" s="16"/>
      <c r="H113" s="16"/>
      <c r="I113" s="19"/>
      <c r="J113" s="26"/>
      <c r="K113" s="26"/>
      <c r="L113" s="4"/>
    </row>
    <row r="114" spans="1:12" ht="15">
      <c r="A114" s="15">
        <v>110</v>
      </c>
      <c r="B114" s="15"/>
      <c r="C114" s="15"/>
      <c r="D114" s="15"/>
      <c r="E114" s="15"/>
      <c r="F114" s="18"/>
      <c r="G114" s="16"/>
      <c r="H114" s="16"/>
      <c r="I114" s="19"/>
      <c r="J114" s="26"/>
      <c r="K114" s="26"/>
      <c r="L114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14"/>
  <sheetViews>
    <sheetView workbookViewId="0" topLeftCell="A1">
      <pane ySplit="4" topLeftCell="A5" activePane="bottomLeft" state="frozen"/>
      <selection pane="bottomLeft" activeCell="B1" sqref="B1:H19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12" max="12" width="25.00390625" style="0" customWidth="1"/>
  </cols>
  <sheetData>
    <row r="1" spans="2:23" ht="18">
      <c r="B1" s="153" t="s">
        <v>120</v>
      </c>
      <c r="D1" s="153" t="s">
        <v>121</v>
      </c>
      <c r="F1" s="1"/>
      <c r="G1" s="2"/>
      <c r="H1" s="2"/>
      <c r="I1" s="152" t="s">
        <v>122</v>
      </c>
      <c r="J1" s="3"/>
      <c r="K1" s="3"/>
      <c r="M1" s="27" t="s">
        <v>72</v>
      </c>
      <c r="T1" s="27" t="s">
        <v>25</v>
      </c>
      <c r="U1" s="28"/>
      <c r="V1" s="27" t="s">
        <v>26</v>
      </c>
      <c r="W1" s="28"/>
    </row>
    <row r="2" spans="1:22" ht="15.5">
      <c r="A2" s="4"/>
      <c r="B2" s="100" t="s">
        <v>114</v>
      </c>
      <c r="C2" s="100"/>
      <c r="E2" s="7" t="s">
        <v>58</v>
      </c>
      <c r="F2" s="80">
        <v>10</v>
      </c>
      <c r="H2" s="5"/>
      <c r="I2" s="79" t="s">
        <v>23</v>
      </c>
      <c r="J2" s="6"/>
      <c r="K2" s="6"/>
      <c r="L2" s="4"/>
      <c r="M2" s="27" t="s">
        <v>27</v>
      </c>
      <c r="Q2" s="29">
        <v>13</v>
      </c>
      <c r="T2" s="30" t="s">
        <v>28</v>
      </c>
      <c r="U2" s="31">
        <v>0.5</v>
      </c>
      <c r="V2" s="32">
        <f>Q6*0.5</f>
        <v>45.5</v>
      </c>
    </row>
    <row r="3" spans="1:22" ht="15.5">
      <c r="A3" s="4"/>
      <c r="C3" s="7" t="s">
        <v>60</v>
      </c>
      <c r="D3" s="129">
        <v>0</v>
      </c>
      <c r="E3" s="7" t="s">
        <v>1</v>
      </c>
      <c r="F3" s="128">
        <v>0</v>
      </c>
      <c r="G3" s="5"/>
      <c r="H3" s="5"/>
      <c r="I3" s="8"/>
      <c r="J3" s="6"/>
      <c r="K3" s="6"/>
      <c r="L3" s="4"/>
      <c r="M3" s="27" t="s">
        <v>29</v>
      </c>
      <c r="Q3" s="33">
        <v>10</v>
      </c>
      <c r="T3" s="34" t="s">
        <v>30</v>
      </c>
      <c r="U3" s="35">
        <v>0.3</v>
      </c>
      <c r="V3" s="36">
        <f>Q6*0.3</f>
        <v>27.3</v>
      </c>
    </row>
    <row r="4" spans="1:22" ht="15">
      <c r="A4" s="4"/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2" t="s">
        <v>9</v>
      </c>
      <c r="J4" s="13" t="s">
        <v>10</v>
      </c>
      <c r="K4" s="13"/>
      <c r="L4" s="14"/>
      <c r="M4" s="27" t="s">
        <v>57</v>
      </c>
      <c r="Q4" s="37">
        <f>Q2*Q3*0.7</f>
        <v>91</v>
      </c>
      <c r="T4" s="38" t="s">
        <v>31</v>
      </c>
      <c r="U4" s="39">
        <v>0.2</v>
      </c>
      <c r="V4" s="40">
        <f>Q6*0.2</f>
        <v>18.2</v>
      </c>
    </row>
    <row r="5" spans="1:22" ht="15">
      <c r="A5" s="15">
        <v>1</v>
      </c>
      <c r="B5" s="16" t="s">
        <v>139</v>
      </c>
      <c r="C5" s="17" t="s">
        <v>162</v>
      </c>
      <c r="D5" s="17" t="s">
        <v>163</v>
      </c>
      <c r="E5" s="17" t="s">
        <v>164</v>
      </c>
      <c r="F5" s="18">
        <v>16.045</v>
      </c>
      <c r="G5" s="16">
        <v>1</v>
      </c>
      <c r="H5" s="16" t="s">
        <v>360</v>
      </c>
      <c r="I5" s="19"/>
      <c r="J5" s="20" t="s">
        <v>11</v>
      </c>
      <c r="K5" s="21">
        <f>F5</f>
        <v>16.045</v>
      </c>
      <c r="L5" s="22" t="s">
        <v>12</v>
      </c>
      <c r="M5" s="27" t="s">
        <v>32</v>
      </c>
      <c r="Q5" s="33">
        <v>0</v>
      </c>
      <c r="T5" s="92"/>
      <c r="U5" s="93"/>
      <c r="V5" s="94"/>
    </row>
    <row r="6" spans="1:22" ht="15">
      <c r="A6" s="15">
        <v>2</v>
      </c>
      <c r="B6" s="16"/>
      <c r="C6" s="17" t="s">
        <v>316</v>
      </c>
      <c r="D6" s="17" t="s">
        <v>290</v>
      </c>
      <c r="E6" s="17" t="s">
        <v>317</v>
      </c>
      <c r="F6" s="18">
        <v>16.145</v>
      </c>
      <c r="G6" s="16"/>
      <c r="H6" s="16"/>
      <c r="I6" s="19"/>
      <c r="J6" s="20" t="s">
        <v>13</v>
      </c>
      <c r="K6" s="24">
        <f>K5+1</f>
        <v>17.045</v>
      </c>
      <c r="L6" s="22" t="s">
        <v>16</v>
      </c>
      <c r="M6" s="27" t="s">
        <v>34</v>
      </c>
      <c r="Q6" s="44">
        <f>SUM(Q4:Q5)</f>
        <v>91</v>
      </c>
      <c r="U6" s="45">
        <f>SUM(U2:U5)</f>
        <v>1</v>
      </c>
      <c r="V6" s="46">
        <f>SUM(V2:V5)</f>
        <v>91</v>
      </c>
    </row>
    <row r="7" spans="1:12" ht="15">
      <c r="A7" s="15">
        <v>3</v>
      </c>
      <c r="B7" s="16" t="s">
        <v>139</v>
      </c>
      <c r="C7" s="17" t="s">
        <v>167</v>
      </c>
      <c r="D7" s="17" t="s">
        <v>165</v>
      </c>
      <c r="E7" s="17" t="s">
        <v>168</v>
      </c>
      <c r="F7" s="18">
        <v>16.45</v>
      </c>
      <c r="G7" s="16"/>
      <c r="H7" s="16"/>
      <c r="I7" s="19"/>
      <c r="J7" s="20" t="s">
        <v>15</v>
      </c>
      <c r="K7" s="24">
        <f>K5+2</f>
        <v>18.045</v>
      </c>
      <c r="L7" s="22" t="s">
        <v>18</v>
      </c>
    </row>
    <row r="8" spans="1:21" ht="15">
      <c r="A8" s="15">
        <v>4</v>
      </c>
      <c r="B8" s="16" t="s">
        <v>139</v>
      </c>
      <c r="C8" s="17" t="s">
        <v>266</v>
      </c>
      <c r="D8" s="17" t="s">
        <v>267</v>
      </c>
      <c r="E8" s="17" t="s">
        <v>268</v>
      </c>
      <c r="F8" s="18">
        <v>16.657</v>
      </c>
      <c r="G8" s="16"/>
      <c r="H8" s="16"/>
      <c r="I8" s="19"/>
      <c r="J8" s="20"/>
      <c r="M8" s="47" t="s">
        <v>35</v>
      </c>
      <c r="N8" s="30"/>
      <c r="O8" s="30"/>
      <c r="P8" s="30"/>
      <c r="Q8" s="30"/>
      <c r="R8" s="30"/>
      <c r="S8" s="30"/>
      <c r="T8" s="30"/>
      <c r="U8" s="30"/>
    </row>
    <row r="9" spans="1:21" ht="15">
      <c r="A9" s="15">
        <v>5</v>
      </c>
      <c r="B9" s="16" t="s">
        <v>139</v>
      </c>
      <c r="C9" s="17" t="s">
        <v>150</v>
      </c>
      <c r="D9" s="17" t="s">
        <v>148</v>
      </c>
      <c r="E9" s="17" t="s">
        <v>149</v>
      </c>
      <c r="F9" s="18">
        <v>16.968</v>
      </c>
      <c r="G9" s="16"/>
      <c r="H9" s="16"/>
      <c r="I9" s="19"/>
      <c r="J9" s="26"/>
      <c r="K9" s="26"/>
      <c r="L9" s="4"/>
      <c r="M9" s="48" t="s">
        <v>36</v>
      </c>
      <c r="N9" s="49" t="s">
        <v>37</v>
      </c>
      <c r="O9" s="49" t="s">
        <v>38</v>
      </c>
      <c r="P9" s="49" t="s">
        <v>39</v>
      </c>
      <c r="Q9" s="49" t="s">
        <v>40</v>
      </c>
      <c r="R9" s="49" t="s">
        <v>41</v>
      </c>
      <c r="S9" s="49" t="s">
        <v>42</v>
      </c>
      <c r="T9" s="49" t="s">
        <v>109</v>
      </c>
      <c r="U9" s="49" t="s">
        <v>44</v>
      </c>
    </row>
    <row r="10" spans="1:21" ht="15">
      <c r="A10" s="15">
        <v>6</v>
      </c>
      <c r="B10" s="16" t="s">
        <v>139</v>
      </c>
      <c r="C10" s="17" t="s">
        <v>228</v>
      </c>
      <c r="D10" s="17" t="s">
        <v>229</v>
      </c>
      <c r="E10" s="17" t="s">
        <v>230</v>
      </c>
      <c r="F10" s="18">
        <v>17.156</v>
      </c>
      <c r="G10" s="16">
        <v>1</v>
      </c>
      <c r="H10" s="16" t="s">
        <v>363</v>
      </c>
      <c r="I10" s="19"/>
      <c r="J10" s="26"/>
      <c r="K10" s="26"/>
      <c r="L10" s="4"/>
      <c r="M10" s="47" t="s">
        <v>45</v>
      </c>
      <c r="N10" s="50">
        <f>V2</f>
        <v>45.5</v>
      </c>
      <c r="O10" s="95">
        <f>V2*0.6</f>
        <v>27.3</v>
      </c>
      <c r="P10" s="50">
        <f>V2*0.5</f>
        <v>22.75</v>
      </c>
      <c r="Q10" s="50">
        <f>V2*0.4</f>
        <v>18.2</v>
      </c>
      <c r="R10" s="50">
        <f>V2*0.3</f>
        <v>13.65</v>
      </c>
      <c r="S10" s="50">
        <f>V2*0.28</f>
        <v>12.740000000000002</v>
      </c>
      <c r="T10" s="50">
        <f>V2*0.27</f>
        <v>12.285</v>
      </c>
      <c r="U10" s="50">
        <f>V2*0.24</f>
        <v>10.92</v>
      </c>
    </row>
    <row r="11" spans="1:21" ht="15">
      <c r="A11" s="15">
        <v>7</v>
      </c>
      <c r="B11" s="16" t="s">
        <v>139</v>
      </c>
      <c r="C11" s="17" t="s">
        <v>232</v>
      </c>
      <c r="D11" s="17" t="s">
        <v>231</v>
      </c>
      <c r="E11" s="17" t="s">
        <v>233</v>
      </c>
      <c r="F11" s="18">
        <v>17.923</v>
      </c>
      <c r="G11" s="16"/>
      <c r="H11" s="16"/>
      <c r="I11" s="19"/>
      <c r="J11" s="26" t="s">
        <v>19</v>
      </c>
      <c r="K11" s="26"/>
      <c r="M11" s="47" t="s">
        <v>46</v>
      </c>
      <c r="N11" s="50"/>
      <c r="O11" s="50">
        <f>V2*0.4</f>
        <v>18.2</v>
      </c>
      <c r="P11" s="50">
        <f>V2*0.3</f>
        <v>13.65</v>
      </c>
      <c r="Q11" s="50">
        <f>V2*0.3</f>
        <v>13.65</v>
      </c>
      <c r="R11" s="50">
        <f>V2*0.25</f>
        <v>11.375</v>
      </c>
      <c r="S11" s="50">
        <f>V2*0.22</f>
        <v>10.01</v>
      </c>
      <c r="T11" s="50">
        <f>V2*0.2</f>
        <v>9.1</v>
      </c>
      <c r="U11" s="50">
        <f>V2*0.18</f>
        <v>8.19</v>
      </c>
    </row>
    <row r="12" spans="1:21" ht="15">
      <c r="A12" s="15">
        <v>8</v>
      </c>
      <c r="B12" s="16" t="s">
        <v>139</v>
      </c>
      <c r="C12" s="17" t="s">
        <v>167</v>
      </c>
      <c r="D12" s="17" t="s">
        <v>165</v>
      </c>
      <c r="E12" s="17" t="s">
        <v>166</v>
      </c>
      <c r="F12" s="18">
        <v>18.013</v>
      </c>
      <c r="G12" s="16"/>
      <c r="H12" s="16"/>
      <c r="I12" s="19"/>
      <c r="J12" s="26" t="s">
        <v>20</v>
      </c>
      <c r="K12" s="26"/>
      <c r="M12" s="47" t="s">
        <v>47</v>
      </c>
      <c r="N12" s="50"/>
      <c r="O12" s="50"/>
      <c r="P12" s="50">
        <f>V2*0.2</f>
        <v>9.1</v>
      </c>
      <c r="Q12" s="50">
        <f>V2*0.2</f>
        <v>9.1</v>
      </c>
      <c r="R12" s="50">
        <f>V2*0.2</f>
        <v>9.1</v>
      </c>
      <c r="S12" s="50">
        <f>V2*0.18</f>
        <v>8.19</v>
      </c>
      <c r="T12" s="50">
        <f>V2*0.16</f>
        <v>7.28</v>
      </c>
      <c r="U12" s="50">
        <f>V2*0.15</f>
        <v>6.825</v>
      </c>
    </row>
    <row r="13" spans="1:21" ht="15">
      <c r="A13" s="15">
        <v>9</v>
      </c>
      <c r="B13" s="16" t="s">
        <v>139</v>
      </c>
      <c r="C13" s="17" t="s">
        <v>263</v>
      </c>
      <c r="D13" s="17" t="s">
        <v>264</v>
      </c>
      <c r="E13" s="17" t="s">
        <v>265</v>
      </c>
      <c r="F13" s="18">
        <v>18.319</v>
      </c>
      <c r="G13" s="16">
        <v>1</v>
      </c>
      <c r="H13" s="16" t="s">
        <v>364</v>
      </c>
      <c r="I13" s="19"/>
      <c r="J13" s="26" t="s">
        <v>21</v>
      </c>
      <c r="K13" s="26"/>
      <c r="M13" s="47" t="s">
        <v>48</v>
      </c>
      <c r="N13" s="50"/>
      <c r="O13" s="50"/>
      <c r="P13" s="50"/>
      <c r="Q13" s="50">
        <f>V2*0.1</f>
        <v>4.55</v>
      </c>
      <c r="R13" s="50">
        <f>V2*0.15</f>
        <v>6.825</v>
      </c>
      <c r="S13" s="50">
        <f>V2*0.14</f>
        <v>6.370000000000001</v>
      </c>
      <c r="T13" s="50">
        <f>V2*0.12</f>
        <v>5.46</v>
      </c>
      <c r="U13" s="50">
        <f>V2*0.12</f>
        <v>5.46</v>
      </c>
    </row>
    <row r="14" spans="1:21" ht="15">
      <c r="A14" s="15">
        <v>10</v>
      </c>
      <c r="B14" s="16" t="s">
        <v>139</v>
      </c>
      <c r="C14" s="17" t="s">
        <v>203</v>
      </c>
      <c r="D14" s="17" t="s">
        <v>141</v>
      </c>
      <c r="E14" s="17" t="s">
        <v>204</v>
      </c>
      <c r="F14" s="18">
        <v>19.122</v>
      </c>
      <c r="G14" s="16"/>
      <c r="H14" s="16"/>
      <c r="I14" s="19"/>
      <c r="J14" s="26" t="s">
        <v>22</v>
      </c>
      <c r="K14" s="26"/>
      <c r="M14" s="47" t="s">
        <v>49</v>
      </c>
      <c r="N14" s="50"/>
      <c r="O14" s="50"/>
      <c r="P14" s="50"/>
      <c r="Q14" s="50"/>
      <c r="R14" s="50">
        <f>V2*0.1</f>
        <v>4.55</v>
      </c>
      <c r="S14" s="50">
        <f>V2*0.1</f>
        <v>4.55</v>
      </c>
      <c r="T14" s="50">
        <f>V2*0.1</f>
        <v>4.55</v>
      </c>
      <c r="U14" s="50">
        <f>V2*0.1</f>
        <v>4.55</v>
      </c>
    </row>
    <row r="15" spans="1:21" ht="15">
      <c r="A15" s="15">
        <v>11</v>
      </c>
      <c r="B15" s="16" t="s">
        <v>139</v>
      </c>
      <c r="C15" s="17" t="s">
        <v>266</v>
      </c>
      <c r="D15" s="17" t="s">
        <v>267</v>
      </c>
      <c r="E15" s="17" t="s">
        <v>268</v>
      </c>
      <c r="F15" s="18">
        <v>19.193</v>
      </c>
      <c r="G15" s="16"/>
      <c r="H15" s="16"/>
      <c r="I15" s="19"/>
      <c r="J15" s="26"/>
      <c r="K15" s="26"/>
      <c r="L15" s="4"/>
      <c r="M15" s="47" t="s">
        <v>50</v>
      </c>
      <c r="N15" s="50"/>
      <c r="O15" s="50"/>
      <c r="P15" s="50"/>
      <c r="Q15" s="50"/>
      <c r="R15" s="50"/>
      <c r="S15" s="50">
        <f>V2*0.08</f>
        <v>3.64</v>
      </c>
      <c r="T15" s="50">
        <f>V2*0.08</f>
        <v>3.64</v>
      </c>
      <c r="U15" s="50">
        <f>V2*0.08</f>
        <v>3.64</v>
      </c>
    </row>
    <row r="16" spans="1:21" ht="15">
      <c r="A16" s="15">
        <v>12</v>
      </c>
      <c r="B16" s="16" t="s">
        <v>139</v>
      </c>
      <c r="C16" s="17" t="s">
        <v>169</v>
      </c>
      <c r="D16" s="17" t="s">
        <v>170</v>
      </c>
      <c r="E16" s="17" t="s">
        <v>172</v>
      </c>
      <c r="F16" s="18">
        <v>919.772</v>
      </c>
      <c r="G16" s="16"/>
      <c r="H16" s="16"/>
      <c r="I16" s="19"/>
      <c r="J16" s="26"/>
      <c r="K16" s="26"/>
      <c r="L16" s="4"/>
      <c r="M16" s="47" t="s">
        <v>51</v>
      </c>
      <c r="N16" s="50"/>
      <c r="O16" s="50"/>
      <c r="P16" s="50"/>
      <c r="Q16" s="50"/>
      <c r="R16" s="50"/>
      <c r="S16" s="50"/>
      <c r="T16" s="50">
        <f>V2*0.07</f>
        <v>3.1850000000000005</v>
      </c>
      <c r="U16" s="50">
        <f>V2*0.07</f>
        <v>3.1850000000000005</v>
      </c>
    </row>
    <row r="17" spans="1:21" ht="15">
      <c r="A17" s="15">
        <v>13</v>
      </c>
      <c r="B17" s="16" t="s">
        <v>139</v>
      </c>
      <c r="C17" s="17" t="s">
        <v>169</v>
      </c>
      <c r="D17" s="17" t="s">
        <v>170</v>
      </c>
      <c r="E17" s="25" t="s">
        <v>171</v>
      </c>
      <c r="F17" s="18">
        <v>921.177</v>
      </c>
      <c r="G17" s="16"/>
      <c r="H17" s="16"/>
      <c r="I17" s="19"/>
      <c r="J17" s="26"/>
      <c r="K17" s="26"/>
      <c r="L17" s="4"/>
      <c r="M17" s="52" t="s">
        <v>52</v>
      </c>
      <c r="N17" s="53"/>
      <c r="O17" s="53"/>
      <c r="P17" s="53"/>
      <c r="Q17" s="53"/>
      <c r="R17" s="53"/>
      <c r="S17" s="53"/>
      <c r="T17" s="53"/>
      <c r="U17" s="53">
        <f>V2*0.06</f>
        <v>2.73</v>
      </c>
    </row>
    <row r="18" spans="1:21" ht="15">
      <c r="A18" s="15">
        <v>14</v>
      </c>
      <c r="B18" s="16" t="s">
        <v>139</v>
      </c>
      <c r="C18" s="17" t="s">
        <v>159</v>
      </c>
      <c r="D18" s="17" t="s">
        <v>160</v>
      </c>
      <c r="E18" s="17" t="s">
        <v>161</v>
      </c>
      <c r="F18" s="18">
        <v>926.61</v>
      </c>
      <c r="G18" s="16"/>
      <c r="H18" s="16"/>
      <c r="I18" s="19"/>
      <c r="J18" s="26"/>
      <c r="K18" s="26"/>
      <c r="L18" s="4"/>
      <c r="M18" s="54" t="s">
        <v>53</v>
      </c>
      <c r="N18" s="50">
        <f aca="true" t="shared" si="0" ref="N18:U18">SUM(N10:N17)</f>
        <v>45.5</v>
      </c>
      <c r="O18" s="50">
        <f t="shared" si="0"/>
        <v>45.5</v>
      </c>
      <c r="P18" s="50">
        <f t="shared" si="0"/>
        <v>45.5</v>
      </c>
      <c r="Q18" s="50">
        <f t="shared" si="0"/>
        <v>45.5</v>
      </c>
      <c r="R18" s="50">
        <f t="shared" si="0"/>
        <v>45.5</v>
      </c>
      <c r="S18" s="50">
        <f t="shared" si="0"/>
        <v>45.5</v>
      </c>
      <c r="T18" s="50">
        <f t="shared" si="0"/>
        <v>45.5</v>
      </c>
      <c r="U18" s="50">
        <f t="shared" si="0"/>
        <v>45.5</v>
      </c>
    </row>
    <row r="19" spans="1:21" ht="15">
      <c r="A19" s="15">
        <v>15</v>
      </c>
      <c r="B19" s="16"/>
      <c r="C19" s="17"/>
      <c r="D19" s="17"/>
      <c r="E19" s="17"/>
      <c r="F19" s="18"/>
      <c r="G19" s="16"/>
      <c r="H19" s="16"/>
      <c r="I19" s="19"/>
      <c r="J19" s="26"/>
      <c r="K19" s="26"/>
      <c r="L19" s="4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5">
      <c r="A20" s="15">
        <v>16</v>
      </c>
      <c r="B20" s="16"/>
      <c r="C20" s="17"/>
      <c r="D20" s="17"/>
      <c r="E20" s="17"/>
      <c r="F20" s="18"/>
      <c r="G20" s="16"/>
      <c r="H20" s="16"/>
      <c r="I20" s="19"/>
      <c r="J20" s="26"/>
      <c r="K20" s="26"/>
      <c r="L20" s="4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5">
      <c r="A21" s="15">
        <v>17</v>
      </c>
      <c r="B21" s="16"/>
      <c r="C21" s="17"/>
      <c r="D21" s="17"/>
      <c r="E21" s="17"/>
      <c r="F21" s="18"/>
      <c r="G21" s="16"/>
      <c r="H21" s="16"/>
      <c r="I21" s="19"/>
      <c r="J21" s="26"/>
      <c r="K21" s="26"/>
      <c r="L21" s="4"/>
      <c r="M21" s="55" t="s">
        <v>54</v>
      </c>
      <c r="N21" s="34"/>
      <c r="O21" s="34"/>
      <c r="P21" s="34"/>
      <c r="Q21" s="34"/>
      <c r="R21" s="34"/>
      <c r="S21" s="34"/>
      <c r="T21" s="34"/>
      <c r="U21" s="34"/>
    </row>
    <row r="22" spans="1:21" ht="15">
      <c r="A22" s="15">
        <v>18</v>
      </c>
      <c r="B22" s="16"/>
      <c r="C22" s="17"/>
      <c r="D22" s="17"/>
      <c r="E22" s="17"/>
      <c r="F22" s="18"/>
      <c r="G22" s="16"/>
      <c r="H22" s="16"/>
      <c r="I22" s="19"/>
      <c r="J22" s="26"/>
      <c r="K22" s="26"/>
      <c r="L22" s="4"/>
      <c r="M22" s="56" t="s">
        <v>36</v>
      </c>
      <c r="N22" s="149" t="s">
        <v>37</v>
      </c>
      <c r="O22" s="149" t="s">
        <v>38</v>
      </c>
      <c r="P22" s="149" t="s">
        <v>39</v>
      </c>
      <c r="Q22" s="149" t="s">
        <v>40</v>
      </c>
      <c r="R22" s="149" t="s">
        <v>41</v>
      </c>
      <c r="S22" s="149" t="s">
        <v>42</v>
      </c>
      <c r="T22" s="149" t="s">
        <v>109</v>
      </c>
      <c r="U22" s="149" t="s">
        <v>44</v>
      </c>
    </row>
    <row r="23" spans="1:21" ht="15">
      <c r="A23" s="15">
        <v>19</v>
      </c>
      <c r="B23" s="16"/>
      <c r="C23" s="17"/>
      <c r="D23" s="17"/>
      <c r="E23" s="17"/>
      <c r="F23" s="18"/>
      <c r="G23" s="16"/>
      <c r="H23" s="16"/>
      <c r="I23" s="19"/>
      <c r="J23" s="26"/>
      <c r="K23" s="26"/>
      <c r="L23" s="4"/>
      <c r="M23" s="58" t="s">
        <v>45</v>
      </c>
      <c r="N23" s="59">
        <f>V3</f>
        <v>27.3</v>
      </c>
      <c r="O23" s="96">
        <f>V3*0.6</f>
        <v>16.38</v>
      </c>
      <c r="P23" s="59">
        <f>V3*0.5</f>
        <v>13.65</v>
      </c>
      <c r="Q23" s="59">
        <f>V3*0.4</f>
        <v>10.920000000000002</v>
      </c>
      <c r="R23" s="59">
        <f>V3*0.3</f>
        <v>8.19</v>
      </c>
      <c r="S23" s="59">
        <f>V3*0.28</f>
        <v>7.644000000000001</v>
      </c>
      <c r="T23" s="59">
        <f>V3*0.27</f>
        <v>7.371</v>
      </c>
      <c r="U23" s="59">
        <f>V3*0.24</f>
        <v>6.552</v>
      </c>
    </row>
    <row r="24" spans="1:21" ht="15">
      <c r="A24" s="15">
        <v>20</v>
      </c>
      <c r="B24" s="16"/>
      <c r="C24" s="17"/>
      <c r="D24" s="17"/>
      <c r="E24" s="17"/>
      <c r="F24" s="18"/>
      <c r="G24" s="16"/>
      <c r="H24" s="16"/>
      <c r="I24" s="19"/>
      <c r="J24" s="26"/>
      <c r="K24" s="26"/>
      <c r="L24" s="4"/>
      <c r="M24" s="58" t="s">
        <v>46</v>
      </c>
      <c r="N24" s="59"/>
      <c r="O24" s="59">
        <f>V3*0.4</f>
        <v>10.920000000000002</v>
      </c>
      <c r="P24" s="59">
        <f>V3*0.3</f>
        <v>8.19</v>
      </c>
      <c r="Q24" s="59">
        <f>V3*0.3</f>
        <v>8.19</v>
      </c>
      <c r="R24" s="59">
        <f>V3*0.25</f>
        <v>6.825</v>
      </c>
      <c r="S24" s="59">
        <f>V3*0.22</f>
        <v>6.006</v>
      </c>
      <c r="T24" s="59">
        <f>V3*0.2</f>
        <v>5.460000000000001</v>
      </c>
      <c r="U24" s="59">
        <f>V3*0.18</f>
        <v>4.914</v>
      </c>
    </row>
    <row r="25" spans="1:21" ht="15">
      <c r="A25" s="15">
        <v>21</v>
      </c>
      <c r="B25" s="16"/>
      <c r="C25" s="17"/>
      <c r="D25" s="17"/>
      <c r="E25" s="17"/>
      <c r="F25" s="18"/>
      <c r="G25" s="16"/>
      <c r="H25" s="16"/>
      <c r="I25" s="19"/>
      <c r="J25" s="26"/>
      <c r="K25" s="26"/>
      <c r="L25" s="4"/>
      <c r="M25" s="58" t="s">
        <v>47</v>
      </c>
      <c r="N25" s="59"/>
      <c r="O25" s="59"/>
      <c r="P25" s="59">
        <f>V3*0.2</f>
        <v>5.460000000000001</v>
      </c>
      <c r="Q25" s="59">
        <f>V3*0.2</f>
        <v>5.460000000000001</v>
      </c>
      <c r="R25" s="59">
        <f>V3*0.2</f>
        <v>5.460000000000001</v>
      </c>
      <c r="S25" s="59">
        <f>V3*0.18</f>
        <v>4.914</v>
      </c>
      <c r="T25" s="59">
        <f>V3*0.16</f>
        <v>4.368</v>
      </c>
      <c r="U25" s="59">
        <f>V3*0.15</f>
        <v>4.095</v>
      </c>
    </row>
    <row r="26" spans="1:21" ht="15">
      <c r="A26" s="15">
        <v>22</v>
      </c>
      <c r="B26" s="16"/>
      <c r="C26" s="17"/>
      <c r="D26" s="17"/>
      <c r="E26" s="17"/>
      <c r="F26" s="18"/>
      <c r="G26" s="16"/>
      <c r="H26" s="16"/>
      <c r="I26" s="19"/>
      <c r="J26" s="26"/>
      <c r="K26" s="26"/>
      <c r="L26" s="4"/>
      <c r="M26" s="58" t="s">
        <v>48</v>
      </c>
      <c r="N26" s="59"/>
      <c r="O26" s="59"/>
      <c r="P26" s="59"/>
      <c r="Q26" s="59">
        <f>V3*0.1</f>
        <v>2.7300000000000004</v>
      </c>
      <c r="R26" s="59">
        <f>V3*0.15</f>
        <v>4.095</v>
      </c>
      <c r="S26" s="59">
        <f>V3*0.14</f>
        <v>3.8220000000000005</v>
      </c>
      <c r="T26" s="59">
        <f>V3*0.12</f>
        <v>3.276</v>
      </c>
      <c r="U26" s="59">
        <f>V3*0.12</f>
        <v>3.276</v>
      </c>
    </row>
    <row r="27" spans="1:21" ht="15">
      <c r="A27" s="15">
        <v>23</v>
      </c>
      <c r="B27" s="16"/>
      <c r="C27" s="17"/>
      <c r="D27" s="17"/>
      <c r="E27" s="17"/>
      <c r="F27" s="18"/>
      <c r="G27" s="16"/>
      <c r="H27" s="16"/>
      <c r="I27" s="19"/>
      <c r="J27" s="26"/>
      <c r="K27" s="26"/>
      <c r="L27" s="4"/>
      <c r="M27" s="58" t="s">
        <v>49</v>
      </c>
      <c r="N27" s="59"/>
      <c r="O27" s="59"/>
      <c r="P27" s="59"/>
      <c r="Q27" s="59"/>
      <c r="R27" s="59">
        <f>V3*0.1</f>
        <v>2.7300000000000004</v>
      </c>
      <c r="S27" s="59">
        <f>V3*0.1</f>
        <v>2.7300000000000004</v>
      </c>
      <c r="T27" s="59">
        <f>V3*0.1</f>
        <v>2.7300000000000004</v>
      </c>
      <c r="U27" s="59">
        <f>V3*0.1</f>
        <v>2.7300000000000004</v>
      </c>
    </row>
    <row r="28" spans="1:21" ht="15">
      <c r="A28" s="15">
        <v>24</v>
      </c>
      <c r="B28" s="16"/>
      <c r="C28" s="17"/>
      <c r="D28" s="17"/>
      <c r="E28" s="17"/>
      <c r="F28" s="18"/>
      <c r="G28" s="16"/>
      <c r="H28" s="16"/>
      <c r="I28" s="19"/>
      <c r="J28" s="26"/>
      <c r="K28" s="26"/>
      <c r="L28" s="4"/>
      <c r="M28" s="58" t="s">
        <v>50</v>
      </c>
      <c r="N28" s="59"/>
      <c r="O28" s="59"/>
      <c r="P28" s="59"/>
      <c r="Q28" s="59"/>
      <c r="R28" s="59"/>
      <c r="S28" s="59">
        <f>V3*0.08</f>
        <v>2.184</v>
      </c>
      <c r="T28" s="59">
        <f>V3*0.08</f>
        <v>2.184</v>
      </c>
      <c r="U28" s="59">
        <f>V3*0.08</f>
        <v>2.184</v>
      </c>
    </row>
    <row r="29" spans="1:21" ht="15">
      <c r="A29" s="15">
        <v>25</v>
      </c>
      <c r="B29" s="16"/>
      <c r="C29" s="17"/>
      <c r="D29" s="17"/>
      <c r="E29" s="17"/>
      <c r="F29" s="18"/>
      <c r="G29" s="16"/>
      <c r="H29" s="16"/>
      <c r="I29" s="19"/>
      <c r="J29" s="26"/>
      <c r="K29" s="26"/>
      <c r="L29" s="4"/>
      <c r="M29" s="58" t="s">
        <v>51</v>
      </c>
      <c r="N29" s="59"/>
      <c r="O29" s="59"/>
      <c r="P29" s="59"/>
      <c r="Q29" s="59"/>
      <c r="R29" s="59"/>
      <c r="S29" s="59"/>
      <c r="T29" s="59">
        <f>V3*0.07</f>
        <v>1.9110000000000003</v>
      </c>
      <c r="U29" s="59">
        <f>V3*0.07</f>
        <v>1.9110000000000003</v>
      </c>
    </row>
    <row r="30" spans="1:21" ht="15">
      <c r="A30" s="15">
        <v>26</v>
      </c>
      <c r="B30" s="16"/>
      <c r="C30" s="17"/>
      <c r="D30" s="17"/>
      <c r="E30" s="17"/>
      <c r="F30" s="18"/>
      <c r="G30" s="16"/>
      <c r="H30" s="16"/>
      <c r="I30" s="19"/>
      <c r="J30" s="26"/>
      <c r="K30" s="26"/>
      <c r="L30" s="4"/>
      <c r="M30" s="61" t="s">
        <v>52</v>
      </c>
      <c r="N30" s="62"/>
      <c r="O30" s="62"/>
      <c r="P30" s="62"/>
      <c r="Q30" s="62"/>
      <c r="R30" s="62"/>
      <c r="S30" s="62"/>
      <c r="T30" s="62"/>
      <c r="U30" s="62">
        <f>V3*0.06</f>
        <v>1.638</v>
      </c>
    </row>
    <row r="31" spans="1:21" ht="15">
      <c r="A31" s="15">
        <v>27</v>
      </c>
      <c r="B31" s="16"/>
      <c r="C31" s="17"/>
      <c r="D31" s="17"/>
      <c r="E31" s="17"/>
      <c r="F31" s="18"/>
      <c r="G31" s="16"/>
      <c r="H31" s="16"/>
      <c r="I31" s="19"/>
      <c r="J31" s="26"/>
      <c r="K31" s="26"/>
      <c r="L31" s="4"/>
      <c r="M31" s="55" t="s">
        <v>53</v>
      </c>
      <c r="N31" s="59">
        <f aca="true" t="shared" si="1" ref="N31:U31">SUM(N23:N30)</f>
        <v>27.3</v>
      </c>
      <c r="O31" s="59">
        <f t="shared" si="1"/>
        <v>27.3</v>
      </c>
      <c r="P31" s="59">
        <f t="shared" si="1"/>
        <v>27.3</v>
      </c>
      <c r="Q31" s="59">
        <f t="shared" si="1"/>
        <v>27.3</v>
      </c>
      <c r="R31" s="59">
        <f t="shared" si="1"/>
        <v>27.3</v>
      </c>
      <c r="S31" s="59">
        <f t="shared" si="1"/>
        <v>27.3</v>
      </c>
      <c r="T31" s="59">
        <f t="shared" si="1"/>
        <v>27.300000000000004</v>
      </c>
      <c r="U31" s="59">
        <f t="shared" si="1"/>
        <v>27.300000000000004</v>
      </c>
    </row>
    <row r="32" spans="1:21" ht="15">
      <c r="A32" s="15">
        <v>28</v>
      </c>
      <c r="B32" s="16"/>
      <c r="C32" s="17"/>
      <c r="D32" s="17"/>
      <c r="E32" s="17"/>
      <c r="F32" s="18"/>
      <c r="G32" s="16"/>
      <c r="H32" s="16"/>
      <c r="I32" s="19"/>
      <c r="J32" s="26"/>
      <c r="K32" s="26"/>
      <c r="L32" s="4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>
      <c r="A33" s="15">
        <v>29</v>
      </c>
      <c r="B33" s="16"/>
      <c r="C33" s="17"/>
      <c r="D33" s="17"/>
      <c r="E33" s="17"/>
      <c r="F33" s="18"/>
      <c r="G33" s="16"/>
      <c r="H33" s="16"/>
      <c r="I33" s="19"/>
      <c r="J33" s="26"/>
      <c r="K33" s="26"/>
      <c r="L33" s="4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5">
      <c r="A34" s="15">
        <v>30</v>
      </c>
      <c r="B34" s="16"/>
      <c r="C34" s="17"/>
      <c r="D34" s="17"/>
      <c r="E34" s="17"/>
      <c r="F34" s="18"/>
      <c r="G34" s="16"/>
      <c r="H34" s="16"/>
      <c r="I34" s="19"/>
      <c r="J34" s="26"/>
      <c r="K34" s="26"/>
      <c r="L34" s="4"/>
      <c r="M34" s="63" t="s">
        <v>55</v>
      </c>
      <c r="N34" s="38"/>
      <c r="O34" s="38"/>
      <c r="P34" s="38"/>
      <c r="Q34" s="38"/>
      <c r="R34" s="38"/>
      <c r="S34" s="38"/>
      <c r="T34" s="38"/>
      <c r="U34" s="38"/>
    </row>
    <row r="35" spans="1:21" ht="15">
      <c r="A35" s="15">
        <v>31</v>
      </c>
      <c r="B35" s="16"/>
      <c r="C35" s="17"/>
      <c r="D35" s="17"/>
      <c r="E35" s="17"/>
      <c r="F35" s="18"/>
      <c r="G35" s="16"/>
      <c r="H35" s="16"/>
      <c r="I35" s="19"/>
      <c r="J35" s="26"/>
      <c r="K35" s="26"/>
      <c r="L35" s="4"/>
      <c r="M35" s="64" t="s">
        <v>36</v>
      </c>
      <c r="N35" s="148" t="s">
        <v>37</v>
      </c>
      <c r="O35" s="148" t="s">
        <v>38</v>
      </c>
      <c r="P35" s="148" t="s">
        <v>39</v>
      </c>
      <c r="Q35" s="148" t="s">
        <v>40</v>
      </c>
      <c r="R35" s="148" t="s">
        <v>41</v>
      </c>
      <c r="S35" s="148" t="s">
        <v>42</v>
      </c>
      <c r="T35" s="148" t="s">
        <v>109</v>
      </c>
      <c r="U35" s="148" t="s">
        <v>44</v>
      </c>
    </row>
    <row r="36" spans="1:21" ht="15">
      <c r="A36" s="15">
        <v>32</v>
      </c>
      <c r="B36" s="16"/>
      <c r="C36" s="17"/>
      <c r="D36" s="17"/>
      <c r="E36" s="17"/>
      <c r="F36" s="18"/>
      <c r="G36" s="16"/>
      <c r="H36" s="16"/>
      <c r="I36" s="19"/>
      <c r="J36" s="26"/>
      <c r="K36" s="26"/>
      <c r="L36" s="4"/>
      <c r="M36" s="66" t="s">
        <v>45</v>
      </c>
      <c r="N36" s="67">
        <f>V4</f>
        <v>18.2</v>
      </c>
      <c r="O36" s="97">
        <f>V4*0.6</f>
        <v>10.92</v>
      </c>
      <c r="P36" s="67">
        <f>V4*0.5</f>
        <v>9.1</v>
      </c>
      <c r="Q36" s="67">
        <f>V4*0.4</f>
        <v>7.28</v>
      </c>
      <c r="R36" s="67">
        <f>V4*0.3</f>
        <v>5.46</v>
      </c>
      <c r="S36" s="67">
        <f>V4*0.28</f>
        <v>5.096</v>
      </c>
      <c r="T36" s="67">
        <f>V4*0.27</f>
        <v>4.914</v>
      </c>
      <c r="U36" s="67">
        <f>V4*0.24</f>
        <v>4.367999999999999</v>
      </c>
    </row>
    <row r="37" spans="1:21" ht="15">
      <c r="A37" s="15">
        <v>33</v>
      </c>
      <c r="B37" s="16"/>
      <c r="C37" s="17"/>
      <c r="D37" s="17"/>
      <c r="E37" s="17"/>
      <c r="F37" s="18"/>
      <c r="G37" s="16"/>
      <c r="H37" s="16"/>
      <c r="I37" s="19"/>
      <c r="J37" s="26"/>
      <c r="K37" s="26"/>
      <c r="L37" s="4"/>
      <c r="M37" s="66" t="s">
        <v>46</v>
      </c>
      <c r="N37" s="67"/>
      <c r="O37" s="67">
        <f>V4*0.4</f>
        <v>7.28</v>
      </c>
      <c r="P37" s="67">
        <f>V4*0.3</f>
        <v>5.46</v>
      </c>
      <c r="Q37" s="67">
        <f>V4*0.3</f>
        <v>5.46</v>
      </c>
      <c r="R37" s="67">
        <f>V4*0.25</f>
        <v>4.55</v>
      </c>
      <c r="S37" s="67">
        <f>V4*0.22</f>
        <v>4.004</v>
      </c>
      <c r="T37" s="67">
        <f>V4*0.2</f>
        <v>3.64</v>
      </c>
      <c r="U37" s="67">
        <f>V4*0.18</f>
        <v>3.276</v>
      </c>
    </row>
    <row r="38" spans="1:21" ht="15">
      <c r="A38" s="15">
        <v>34</v>
      </c>
      <c r="B38" s="16"/>
      <c r="C38" s="17"/>
      <c r="D38" s="17"/>
      <c r="E38" s="17"/>
      <c r="F38" s="18"/>
      <c r="G38" s="16"/>
      <c r="H38" s="16"/>
      <c r="I38" s="19"/>
      <c r="J38" s="26"/>
      <c r="K38" s="26"/>
      <c r="L38" s="4"/>
      <c r="M38" s="66" t="s">
        <v>47</v>
      </c>
      <c r="N38" s="67"/>
      <c r="O38" s="67"/>
      <c r="P38" s="67">
        <f>V4*0.2</f>
        <v>3.64</v>
      </c>
      <c r="Q38" s="67">
        <f>V4*0.2</f>
        <v>3.64</v>
      </c>
      <c r="R38" s="67">
        <f>V4*0.2</f>
        <v>3.64</v>
      </c>
      <c r="S38" s="67">
        <f>V4*0.18</f>
        <v>3.276</v>
      </c>
      <c r="T38" s="67">
        <f>V4*0.16</f>
        <v>2.912</v>
      </c>
      <c r="U38" s="67">
        <f>V4*0.15</f>
        <v>2.73</v>
      </c>
    </row>
    <row r="39" spans="1:21" ht="15">
      <c r="A39" s="15">
        <v>35</v>
      </c>
      <c r="B39" s="16"/>
      <c r="C39" s="17"/>
      <c r="D39" s="17"/>
      <c r="E39" s="17"/>
      <c r="F39" s="18"/>
      <c r="G39" s="16"/>
      <c r="H39" s="16"/>
      <c r="I39" s="19"/>
      <c r="J39" s="26"/>
      <c r="K39" s="26"/>
      <c r="L39" s="4"/>
      <c r="M39" s="66" t="s">
        <v>48</v>
      </c>
      <c r="N39" s="67"/>
      <c r="O39" s="67"/>
      <c r="P39" s="67"/>
      <c r="Q39" s="67">
        <f>V4*0.1</f>
        <v>1.82</v>
      </c>
      <c r="R39" s="67">
        <f>V4*0.15</f>
        <v>2.73</v>
      </c>
      <c r="S39" s="67">
        <f>V4*0.14</f>
        <v>2.548</v>
      </c>
      <c r="T39" s="67">
        <f>V4*0.12</f>
        <v>2.1839999999999997</v>
      </c>
      <c r="U39" s="67">
        <f>V4*0.12</f>
        <v>2.1839999999999997</v>
      </c>
    </row>
    <row r="40" spans="1:21" ht="15">
      <c r="A40" s="15">
        <v>36</v>
      </c>
      <c r="B40" s="16"/>
      <c r="C40" s="17"/>
      <c r="D40" s="17"/>
      <c r="E40" s="17"/>
      <c r="F40" s="18"/>
      <c r="G40" s="16"/>
      <c r="H40" s="16"/>
      <c r="I40" s="19"/>
      <c r="J40" s="26"/>
      <c r="K40" s="26"/>
      <c r="L40" s="4"/>
      <c r="M40" s="66" t="s">
        <v>49</v>
      </c>
      <c r="N40" s="67"/>
      <c r="O40" s="67"/>
      <c r="P40" s="67"/>
      <c r="Q40" s="67"/>
      <c r="R40" s="67">
        <f>V4*0.1</f>
        <v>1.82</v>
      </c>
      <c r="S40" s="67">
        <f>V4*0.1</f>
        <v>1.82</v>
      </c>
      <c r="T40" s="67">
        <f>V4*0.1</f>
        <v>1.82</v>
      </c>
      <c r="U40" s="67">
        <f>V4*0.1</f>
        <v>1.82</v>
      </c>
    </row>
    <row r="41" spans="1:21" ht="15">
      <c r="A41" s="15">
        <v>37</v>
      </c>
      <c r="B41" s="16"/>
      <c r="C41" s="17"/>
      <c r="D41" s="17"/>
      <c r="E41" s="17"/>
      <c r="F41" s="18"/>
      <c r="G41" s="16"/>
      <c r="H41" s="16"/>
      <c r="I41" s="19"/>
      <c r="J41" s="26"/>
      <c r="K41" s="26"/>
      <c r="L41" s="4"/>
      <c r="M41" s="66" t="s">
        <v>50</v>
      </c>
      <c r="N41" s="67"/>
      <c r="O41" s="67"/>
      <c r="P41" s="67"/>
      <c r="Q41" s="67"/>
      <c r="R41" s="67"/>
      <c r="S41" s="67">
        <f>V4*0.08</f>
        <v>1.456</v>
      </c>
      <c r="T41" s="67">
        <f>V4*0.08</f>
        <v>1.456</v>
      </c>
      <c r="U41" s="67">
        <f>V4*0.08</f>
        <v>1.456</v>
      </c>
    </row>
    <row r="42" spans="1:21" ht="15">
      <c r="A42" s="15">
        <v>38</v>
      </c>
      <c r="B42" s="16"/>
      <c r="C42" s="17"/>
      <c r="D42" s="17"/>
      <c r="E42" s="17"/>
      <c r="F42" s="18"/>
      <c r="G42" s="16"/>
      <c r="H42" s="16"/>
      <c r="I42" s="19"/>
      <c r="J42" s="26"/>
      <c r="K42" s="26"/>
      <c r="L42" s="4"/>
      <c r="M42" s="66" t="s">
        <v>51</v>
      </c>
      <c r="N42" s="67"/>
      <c r="O42" s="67"/>
      <c r="P42" s="67"/>
      <c r="Q42" s="67"/>
      <c r="R42" s="67"/>
      <c r="S42" s="67"/>
      <c r="T42" s="67">
        <f>V4*0.07</f>
        <v>1.274</v>
      </c>
      <c r="U42" s="67">
        <f>V4*0.07</f>
        <v>1.274</v>
      </c>
    </row>
    <row r="43" spans="1:21" ht="15">
      <c r="A43" s="15">
        <v>39</v>
      </c>
      <c r="B43" s="16"/>
      <c r="C43" s="17"/>
      <c r="D43" s="17"/>
      <c r="E43" s="17"/>
      <c r="F43" s="18"/>
      <c r="G43" s="16"/>
      <c r="H43" s="16"/>
      <c r="I43" s="19"/>
      <c r="J43" s="26"/>
      <c r="K43" s="26"/>
      <c r="L43" s="4"/>
      <c r="M43" s="69" t="s">
        <v>52</v>
      </c>
      <c r="N43" s="70"/>
      <c r="O43" s="70"/>
      <c r="P43" s="70"/>
      <c r="Q43" s="70"/>
      <c r="R43" s="70"/>
      <c r="S43" s="70"/>
      <c r="T43" s="70"/>
      <c r="U43" s="70">
        <f>V4*0.06</f>
        <v>1.0919999999999999</v>
      </c>
    </row>
    <row r="44" spans="1:21" ht="15">
      <c r="A44" s="15">
        <v>40</v>
      </c>
      <c r="B44" s="16"/>
      <c r="C44" s="17"/>
      <c r="D44" s="17"/>
      <c r="E44" s="17"/>
      <c r="F44" s="18"/>
      <c r="G44" s="16"/>
      <c r="H44" s="16"/>
      <c r="I44" s="19"/>
      <c r="J44" s="26"/>
      <c r="K44" s="26"/>
      <c r="L44" s="4"/>
      <c r="M44" s="63" t="s">
        <v>53</v>
      </c>
      <c r="N44" s="67">
        <f aca="true" t="shared" si="2" ref="N44:U44">SUM(N36:N43)</f>
        <v>18.2</v>
      </c>
      <c r="O44" s="67">
        <f t="shared" si="2"/>
        <v>18.2</v>
      </c>
      <c r="P44" s="67">
        <f t="shared" si="2"/>
        <v>18.2</v>
      </c>
      <c r="Q44" s="67">
        <f t="shared" si="2"/>
        <v>18.2</v>
      </c>
      <c r="R44" s="67">
        <f t="shared" si="2"/>
        <v>18.2</v>
      </c>
      <c r="S44" s="67">
        <f t="shared" si="2"/>
        <v>18.2</v>
      </c>
      <c r="T44" s="67">
        <f t="shared" si="2"/>
        <v>18.200000000000003</v>
      </c>
      <c r="U44" s="67">
        <f t="shared" si="2"/>
        <v>18.199999999999996</v>
      </c>
    </row>
    <row r="45" spans="1:12" ht="15">
      <c r="A45" s="15">
        <v>41</v>
      </c>
      <c r="B45" s="16"/>
      <c r="C45" s="17"/>
      <c r="D45" s="17"/>
      <c r="E45" s="17"/>
      <c r="F45" s="18"/>
      <c r="G45" s="16"/>
      <c r="H45" s="16"/>
      <c r="I45" s="19"/>
      <c r="J45" s="26"/>
      <c r="K45" s="26"/>
      <c r="L45" s="4"/>
    </row>
    <row r="46" spans="1:12" ht="15">
      <c r="A46" s="15">
        <v>42</v>
      </c>
      <c r="B46" s="16"/>
      <c r="C46" s="17"/>
      <c r="D46" s="17"/>
      <c r="E46" s="17"/>
      <c r="F46" s="18"/>
      <c r="G46" s="16"/>
      <c r="H46" s="16"/>
      <c r="I46" s="19"/>
      <c r="J46" s="26"/>
      <c r="K46" s="26"/>
      <c r="L46" s="4"/>
    </row>
    <row r="47" spans="1:12" ht="15">
      <c r="A47" s="15">
        <v>43</v>
      </c>
      <c r="B47" s="16"/>
      <c r="C47" s="17"/>
      <c r="D47" s="17"/>
      <c r="E47" s="17"/>
      <c r="F47" s="18"/>
      <c r="G47" s="16"/>
      <c r="H47" s="16"/>
      <c r="I47" s="19"/>
      <c r="J47" s="26"/>
      <c r="K47" s="26"/>
      <c r="L47" s="4"/>
    </row>
    <row r="48" spans="1:12" ht="15">
      <c r="A48" s="15">
        <v>44</v>
      </c>
      <c r="B48" s="16"/>
      <c r="C48" s="17"/>
      <c r="D48" s="17"/>
      <c r="E48" s="17"/>
      <c r="F48" s="18"/>
      <c r="G48" s="16"/>
      <c r="H48" s="16"/>
      <c r="I48" s="19"/>
      <c r="J48" s="26"/>
      <c r="K48" s="26"/>
      <c r="L48" s="4"/>
    </row>
    <row r="49" spans="1:12" ht="15">
      <c r="A49" s="15">
        <v>45</v>
      </c>
      <c r="B49" s="16"/>
      <c r="C49" s="17"/>
      <c r="D49" s="17"/>
      <c r="E49" s="17"/>
      <c r="F49" s="18"/>
      <c r="G49" s="16"/>
      <c r="H49" s="16"/>
      <c r="I49" s="19"/>
      <c r="J49" s="26"/>
      <c r="K49" s="26"/>
      <c r="L49" s="4"/>
    </row>
    <row r="50" spans="1:12" ht="15">
      <c r="A50" s="15">
        <v>46</v>
      </c>
      <c r="B50" s="16"/>
      <c r="C50" s="17"/>
      <c r="D50" s="17"/>
      <c r="E50" s="17"/>
      <c r="F50" s="18"/>
      <c r="G50" s="16"/>
      <c r="H50" s="16"/>
      <c r="I50" s="19"/>
      <c r="J50" s="26"/>
      <c r="K50" s="26"/>
      <c r="L50" s="4"/>
    </row>
    <row r="51" spans="1:12" ht="15">
      <c r="A51" s="15">
        <v>47</v>
      </c>
      <c r="B51" s="16"/>
      <c r="C51" s="17"/>
      <c r="D51" s="17"/>
      <c r="E51" s="17"/>
      <c r="F51" s="18"/>
      <c r="G51" s="16"/>
      <c r="H51" s="16"/>
      <c r="I51" s="19"/>
      <c r="J51" s="26"/>
      <c r="K51" s="26"/>
      <c r="L51" s="4"/>
    </row>
    <row r="52" spans="1:12" ht="15">
      <c r="A52" s="15">
        <v>48</v>
      </c>
      <c r="B52" s="16"/>
      <c r="C52" s="17"/>
      <c r="D52" s="17"/>
      <c r="E52" s="17"/>
      <c r="F52" s="18"/>
      <c r="G52" s="16"/>
      <c r="H52" s="16"/>
      <c r="I52" s="19"/>
      <c r="J52" s="26"/>
      <c r="K52" s="26"/>
      <c r="L52" s="4"/>
    </row>
    <row r="53" spans="1:12" ht="15">
      <c r="A53" s="15">
        <v>49</v>
      </c>
      <c r="B53" s="16"/>
      <c r="C53" s="17"/>
      <c r="D53" s="17"/>
      <c r="E53" s="17"/>
      <c r="F53" s="18"/>
      <c r="G53" s="16"/>
      <c r="H53" s="16"/>
      <c r="I53" s="19"/>
      <c r="J53" s="26"/>
      <c r="K53" s="26"/>
      <c r="L53" s="4"/>
    </row>
    <row r="54" spans="1:12" ht="15">
      <c r="A54" s="15">
        <v>50</v>
      </c>
      <c r="B54" s="16"/>
      <c r="C54" s="17"/>
      <c r="D54" s="17"/>
      <c r="E54" s="17"/>
      <c r="F54" s="18"/>
      <c r="G54" s="16"/>
      <c r="H54" s="16"/>
      <c r="I54" s="19"/>
      <c r="J54" s="26"/>
      <c r="K54" s="26"/>
      <c r="L54" s="4"/>
    </row>
    <row r="55" spans="1:12" ht="15">
      <c r="A55" s="15">
        <v>51</v>
      </c>
      <c r="B55" s="16"/>
      <c r="C55" s="17"/>
      <c r="D55" s="17"/>
      <c r="E55" s="17"/>
      <c r="F55" s="18"/>
      <c r="G55" s="16"/>
      <c r="H55" s="16"/>
      <c r="I55" s="19"/>
      <c r="J55" s="26"/>
      <c r="K55" s="26"/>
      <c r="L55" s="4"/>
    </row>
    <row r="56" spans="1:12" ht="15">
      <c r="A56" s="15">
        <v>52</v>
      </c>
      <c r="B56" s="15"/>
      <c r="C56" s="15"/>
      <c r="D56" s="15"/>
      <c r="E56" s="15"/>
      <c r="F56" s="18"/>
      <c r="G56" s="16"/>
      <c r="H56" s="16"/>
      <c r="I56" s="19"/>
      <c r="J56" s="26"/>
      <c r="K56" s="26"/>
      <c r="L56" s="4"/>
    </row>
    <row r="57" spans="1:12" ht="15">
      <c r="A57" s="15">
        <v>53</v>
      </c>
      <c r="B57" s="15"/>
      <c r="C57" s="15"/>
      <c r="D57" s="15"/>
      <c r="E57" s="15"/>
      <c r="F57" s="18"/>
      <c r="G57" s="16"/>
      <c r="H57" s="16"/>
      <c r="I57" s="19"/>
      <c r="J57" s="26"/>
      <c r="K57" s="26"/>
      <c r="L57" s="4"/>
    </row>
    <row r="58" spans="1:12" ht="15">
      <c r="A58" s="15">
        <v>54</v>
      </c>
      <c r="B58" s="15"/>
      <c r="C58" s="15"/>
      <c r="D58" s="15"/>
      <c r="E58" s="15"/>
      <c r="F58" s="18"/>
      <c r="G58" s="16"/>
      <c r="H58" s="16"/>
      <c r="I58" s="19"/>
      <c r="J58" s="26"/>
      <c r="K58" s="26"/>
      <c r="L58" s="4"/>
    </row>
    <row r="59" spans="1:12" ht="15">
      <c r="A59" s="15">
        <v>55</v>
      </c>
      <c r="B59" s="15"/>
      <c r="C59" s="15"/>
      <c r="D59" s="15"/>
      <c r="E59" s="15"/>
      <c r="F59" s="18"/>
      <c r="G59" s="16"/>
      <c r="H59" s="16"/>
      <c r="I59" s="19"/>
      <c r="J59" s="26"/>
      <c r="K59" s="26"/>
      <c r="L59" s="4"/>
    </row>
    <row r="60" spans="1:12" ht="15">
      <c r="A60" s="15">
        <v>56</v>
      </c>
      <c r="B60" s="15"/>
      <c r="C60" s="15"/>
      <c r="D60" s="15"/>
      <c r="E60" s="15"/>
      <c r="F60" s="18"/>
      <c r="G60" s="16"/>
      <c r="H60" s="16"/>
      <c r="I60" s="19"/>
      <c r="J60" s="26"/>
      <c r="K60" s="26"/>
      <c r="L60" s="4"/>
    </row>
    <row r="61" spans="1:12" ht="15">
      <c r="A61" s="15">
        <v>57</v>
      </c>
      <c r="B61" s="15"/>
      <c r="C61" s="15"/>
      <c r="D61" s="15"/>
      <c r="E61" s="15"/>
      <c r="F61" s="18"/>
      <c r="G61" s="16"/>
      <c r="H61" s="16"/>
      <c r="I61" s="19"/>
      <c r="J61" s="26"/>
      <c r="K61" s="26"/>
      <c r="L61" s="4"/>
    </row>
    <row r="62" spans="1:12" ht="15">
      <c r="A62" s="15">
        <v>58</v>
      </c>
      <c r="B62" s="15"/>
      <c r="C62" s="15"/>
      <c r="D62" s="15"/>
      <c r="E62" s="15"/>
      <c r="F62" s="18"/>
      <c r="G62" s="16"/>
      <c r="H62" s="16"/>
      <c r="I62" s="19"/>
      <c r="J62" s="26"/>
      <c r="K62" s="26"/>
      <c r="L62" s="4"/>
    </row>
    <row r="63" spans="1:12" ht="15">
      <c r="A63" s="15">
        <v>59</v>
      </c>
      <c r="B63" s="15"/>
      <c r="C63" s="15"/>
      <c r="D63" s="15"/>
      <c r="E63" s="15"/>
      <c r="F63" s="18"/>
      <c r="G63" s="16"/>
      <c r="H63" s="16"/>
      <c r="I63" s="19"/>
      <c r="J63" s="26"/>
      <c r="K63" s="26"/>
      <c r="L63" s="4"/>
    </row>
    <row r="64" spans="1:12" ht="15">
      <c r="A64" s="15">
        <v>60</v>
      </c>
      <c r="B64" s="15"/>
      <c r="C64" s="15"/>
      <c r="D64" s="15"/>
      <c r="E64" s="15"/>
      <c r="F64" s="18"/>
      <c r="G64" s="16"/>
      <c r="H64" s="16"/>
      <c r="I64" s="19"/>
      <c r="J64" s="26"/>
      <c r="K64" s="26"/>
      <c r="L64" s="4"/>
    </row>
    <row r="65" spans="1:12" ht="15">
      <c r="A65" s="15">
        <v>61</v>
      </c>
      <c r="B65" s="15"/>
      <c r="C65" s="15"/>
      <c r="D65" s="15"/>
      <c r="E65" s="15"/>
      <c r="F65" s="18"/>
      <c r="G65" s="16"/>
      <c r="H65" s="16"/>
      <c r="I65" s="19"/>
      <c r="J65" s="26"/>
      <c r="K65" s="26"/>
      <c r="L65" s="4"/>
    </row>
    <row r="66" spans="1:12" ht="15">
      <c r="A66" s="15">
        <v>62</v>
      </c>
      <c r="B66" s="15"/>
      <c r="C66" s="15"/>
      <c r="D66" s="15"/>
      <c r="E66" s="15"/>
      <c r="F66" s="18"/>
      <c r="G66" s="16"/>
      <c r="H66" s="16"/>
      <c r="I66" s="19"/>
      <c r="J66" s="26"/>
      <c r="K66" s="26"/>
      <c r="L66" s="4"/>
    </row>
    <row r="67" spans="1:12" ht="15">
      <c r="A67" s="15">
        <v>63</v>
      </c>
      <c r="B67" s="15"/>
      <c r="C67" s="15"/>
      <c r="D67" s="15"/>
      <c r="E67" s="15"/>
      <c r="F67" s="18"/>
      <c r="G67" s="16"/>
      <c r="H67" s="16"/>
      <c r="I67" s="19"/>
      <c r="J67" s="26"/>
      <c r="K67" s="26"/>
      <c r="L67" s="4"/>
    </row>
    <row r="68" spans="1:12" ht="15">
      <c r="A68" s="15">
        <v>64</v>
      </c>
      <c r="B68" s="15"/>
      <c r="C68" s="15"/>
      <c r="D68" s="15"/>
      <c r="E68" s="15"/>
      <c r="F68" s="18"/>
      <c r="G68" s="16"/>
      <c r="H68" s="16"/>
      <c r="I68" s="19"/>
      <c r="J68" s="26"/>
      <c r="K68" s="26"/>
      <c r="L68" s="4"/>
    </row>
    <row r="69" spans="1:12" ht="15">
      <c r="A69" s="15">
        <v>65</v>
      </c>
      <c r="B69" s="15"/>
      <c r="C69" s="15"/>
      <c r="D69" s="15"/>
      <c r="E69" s="15"/>
      <c r="F69" s="18"/>
      <c r="G69" s="16"/>
      <c r="H69" s="16"/>
      <c r="I69" s="19"/>
      <c r="J69" s="26"/>
      <c r="K69" s="26"/>
      <c r="L69" s="4"/>
    </row>
    <row r="70" spans="1:12" ht="15">
      <c r="A70" s="15">
        <v>66</v>
      </c>
      <c r="B70" s="15"/>
      <c r="C70" s="15"/>
      <c r="D70" s="15"/>
      <c r="E70" s="15"/>
      <c r="F70" s="18"/>
      <c r="G70" s="16"/>
      <c r="H70" s="16"/>
      <c r="I70" s="19"/>
      <c r="J70" s="26"/>
      <c r="K70" s="26"/>
      <c r="L70" s="4"/>
    </row>
    <row r="71" spans="1:12" ht="15">
      <c r="A71" s="15">
        <v>67</v>
      </c>
      <c r="B71" s="15"/>
      <c r="C71" s="15"/>
      <c r="D71" s="15"/>
      <c r="E71" s="15"/>
      <c r="F71" s="18"/>
      <c r="G71" s="16"/>
      <c r="H71" s="16"/>
      <c r="I71" s="19"/>
      <c r="J71" s="26"/>
      <c r="K71" s="26"/>
      <c r="L71" s="4"/>
    </row>
    <row r="72" spans="1:12" ht="15">
      <c r="A72" s="15">
        <v>68</v>
      </c>
      <c r="B72" s="15"/>
      <c r="C72" s="15"/>
      <c r="D72" s="15"/>
      <c r="E72" s="15"/>
      <c r="F72" s="18"/>
      <c r="G72" s="16"/>
      <c r="H72" s="16"/>
      <c r="I72" s="19"/>
      <c r="J72" s="26"/>
      <c r="K72" s="26"/>
      <c r="L72" s="4"/>
    </row>
    <row r="73" spans="1:12" ht="15">
      <c r="A73" s="15">
        <v>69</v>
      </c>
      <c r="B73" s="15"/>
      <c r="C73" s="15"/>
      <c r="D73" s="15"/>
      <c r="E73" s="15"/>
      <c r="F73" s="18"/>
      <c r="G73" s="16"/>
      <c r="H73" s="16"/>
      <c r="I73" s="19"/>
      <c r="J73" s="26"/>
      <c r="K73" s="26"/>
      <c r="L73" s="4"/>
    </row>
    <row r="74" spans="1:12" ht="15">
      <c r="A74" s="15">
        <v>70</v>
      </c>
      <c r="B74" s="15"/>
      <c r="C74" s="15"/>
      <c r="D74" s="15"/>
      <c r="E74" s="15"/>
      <c r="F74" s="18"/>
      <c r="G74" s="16"/>
      <c r="H74" s="16"/>
      <c r="I74" s="19"/>
      <c r="J74" s="26"/>
      <c r="K74" s="26"/>
      <c r="L74" s="4"/>
    </row>
    <row r="75" spans="1:12" ht="15">
      <c r="A75" s="15">
        <v>71</v>
      </c>
      <c r="B75" s="15"/>
      <c r="C75" s="15"/>
      <c r="D75" s="15"/>
      <c r="E75" s="15"/>
      <c r="F75" s="18"/>
      <c r="G75" s="16"/>
      <c r="H75" s="16"/>
      <c r="I75" s="19"/>
      <c r="J75" s="26"/>
      <c r="K75" s="26"/>
      <c r="L75" s="4"/>
    </row>
    <row r="76" spans="1:12" ht="15">
      <c r="A76" s="15">
        <v>72</v>
      </c>
      <c r="B76" s="15"/>
      <c r="C76" s="15"/>
      <c r="D76" s="15"/>
      <c r="E76" s="15"/>
      <c r="F76" s="18"/>
      <c r="G76" s="16"/>
      <c r="H76" s="16"/>
      <c r="I76" s="19"/>
      <c r="J76" s="26"/>
      <c r="K76" s="26"/>
      <c r="L76" s="4"/>
    </row>
    <row r="77" spans="1:12" ht="15">
      <c r="A77" s="15">
        <v>73</v>
      </c>
      <c r="B77" s="15"/>
      <c r="C77" s="15"/>
      <c r="D77" s="15"/>
      <c r="E77" s="15"/>
      <c r="F77" s="18"/>
      <c r="G77" s="16"/>
      <c r="H77" s="16"/>
      <c r="I77" s="19"/>
      <c r="J77" s="26"/>
      <c r="K77" s="26"/>
      <c r="L77" s="4"/>
    </row>
    <row r="78" spans="1:12" ht="15">
      <c r="A78" s="15">
        <v>74</v>
      </c>
      <c r="B78" s="15"/>
      <c r="C78" s="15"/>
      <c r="D78" s="15"/>
      <c r="E78" s="15"/>
      <c r="F78" s="18"/>
      <c r="G78" s="16"/>
      <c r="H78" s="16"/>
      <c r="I78" s="19"/>
      <c r="J78" s="26"/>
      <c r="K78" s="26"/>
      <c r="L78" s="4"/>
    </row>
    <row r="79" spans="1:12" ht="15">
      <c r="A79" s="15">
        <v>75</v>
      </c>
      <c r="B79" s="15"/>
      <c r="C79" s="15"/>
      <c r="D79" s="15"/>
      <c r="E79" s="15"/>
      <c r="F79" s="18"/>
      <c r="G79" s="16"/>
      <c r="H79" s="16"/>
      <c r="I79" s="19"/>
      <c r="J79" s="26"/>
      <c r="K79" s="26"/>
      <c r="L79" s="4"/>
    </row>
    <row r="80" spans="1:12" ht="15">
      <c r="A80" s="15">
        <v>76</v>
      </c>
      <c r="B80" s="15"/>
      <c r="C80" s="15"/>
      <c r="D80" s="15"/>
      <c r="E80" s="15"/>
      <c r="F80" s="18"/>
      <c r="G80" s="16"/>
      <c r="H80" s="16"/>
      <c r="I80" s="19"/>
      <c r="J80" s="26"/>
      <c r="K80" s="26"/>
      <c r="L80" s="4"/>
    </row>
    <row r="81" spans="1:12" ht="15">
      <c r="A81" s="15">
        <v>77</v>
      </c>
      <c r="B81" s="15"/>
      <c r="C81" s="15"/>
      <c r="D81" s="15"/>
      <c r="E81" s="15"/>
      <c r="F81" s="18"/>
      <c r="G81" s="16"/>
      <c r="H81" s="16"/>
      <c r="I81" s="19"/>
      <c r="J81" s="26"/>
      <c r="K81" s="26"/>
      <c r="L81" s="4"/>
    </row>
    <row r="82" spans="1:12" ht="15">
      <c r="A82" s="15">
        <v>78</v>
      </c>
      <c r="B82" s="15"/>
      <c r="C82" s="15"/>
      <c r="D82" s="15"/>
      <c r="E82" s="15"/>
      <c r="F82" s="18"/>
      <c r="G82" s="16"/>
      <c r="H82" s="16"/>
      <c r="I82" s="19"/>
      <c r="J82" s="26"/>
      <c r="K82" s="26"/>
      <c r="L82" s="4"/>
    </row>
    <row r="83" spans="1:12" ht="15">
      <c r="A83" s="15">
        <v>79</v>
      </c>
      <c r="B83" s="15"/>
      <c r="C83" s="15"/>
      <c r="D83" s="15"/>
      <c r="E83" s="15"/>
      <c r="F83" s="18"/>
      <c r="G83" s="16"/>
      <c r="H83" s="16"/>
      <c r="I83" s="19"/>
      <c r="J83" s="26"/>
      <c r="K83" s="26"/>
      <c r="L83" s="4"/>
    </row>
    <row r="84" spans="1:12" ht="15">
      <c r="A84" s="15">
        <v>80</v>
      </c>
      <c r="B84" s="15"/>
      <c r="C84" s="15"/>
      <c r="D84" s="15"/>
      <c r="E84" s="15"/>
      <c r="F84" s="18"/>
      <c r="G84" s="16"/>
      <c r="H84" s="16"/>
      <c r="I84" s="19"/>
      <c r="J84" s="26"/>
      <c r="K84" s="26"/>
      <c r="L84" s="4"/>
    </row>
    <row r="85" spans="1:12" ht="15">
      <c r="A85" s="15">
        <v>81</v>
      </c>
      <c r="B85" s="15"/>
      <c r="C85" s="15"/>
      <c r="D85" s="15"/>
      <c r="E85" s="15"/>
      <c r="F85" s="18"/>
      <c r="G85" s="16"/>
      <c r="H85" s="16"/>
      <c r="I85" s="19"/>
      <c r="J85" s="26"/>
      <c r="K85" s="26"/>
      <c r="L85" s="4"/>
    </row>
    <row r="86" spans="1:12" ht="15">
      <c r="A86" s="15">
        <v>82</v>
      </c>
      <c r="B86" s="15"/>
      <c r="C86" s="15"/>
      <c r="D86" s="15"/>
      <c r="E86" s="15"/>
      <c r="F86" s="18"/>
      <c r="G86" s="16"/>
      <c r="H86" s="16"/>
      <c r="I86" s="19"/>
      <c r="J86" s="26"/>
      <c r="K86" s="26"/>
      <c r="L86" s="4"/>
    </row>
    <row r="87" spans="1:12" ht="15">
      <c r="A87" s="15">
        <v>83</v>
      </c>
      <c r="B87" s="15"/>
      <c r="C87" s="15"/>
      <c r="D87" s="15"/>
      <c r="E87" s="15"/>
      <c r="F87" s="18"/>
      <c r="G87" s="16"/>
      <c r="H87" s="16"/>
      <c r="I87" s="19"/>
      <c r="J87" s="26"/>
      <c r="K87" s="26"/>
      <c r="L87" s="4"/>
    </row>
    <row r="88" spans="1:12" ht="15">
      <c r="A88" s="15">
        <v>84</v>
      </c>
      <c r="B88" s="15"/>
      <c r="C88" s="15"/>
      <c r="D88" s="15"/>
      <c r="E88" s="15"/>
      <c r="F88" s="18"/>
      <c r="G88" s="16"/>
      <c r="H88" s="16"/>
      <c r="I88" s="19"/>
      <c r="J88" s="26"/>
      <c r="K88" s="26"/>
      <c r="L88" s="4"/>
    </row>
    <row r="89" spans="1:12" ht="15">
      <c r="A89" s="15">
        <v>85</v>
      </c>
      <c r="B89" s="15"/>
      <c r="C89" s="15"/>
      <c r="D89" s="15"/>
      <c r="E89" s="15"/>
      <c r="F89" s="18"/>
      <c r="G89" s="16"/>
      <c r="H89" s="16"/>
      <c r="I89" s="19"/>
      <c r="J89" s="26"/>
      <c r="K89" s="26"/>
      <c r="L89" s="4"/>
    </row>
    <row r="90" spans="1:12" ht="15">
      <c r="A90" s="15">
        <v>86</v>
      </c>
      <c r="B90" s="15"/>
      <c r="C90" s="15"/>
      <c r="D90" s="15"/>
      <c r="E90" s="15"/>
      <c r="F90" s="18"/>
      <c r="G90" s="16"/>
      <c r="H90" s="16"/>
      <c r="I90" s="19"/>
      <c r="J90" s="26"/>
      <c r="K90" s="26"/>
      <c r="L90" s="4"/>
    </row>
    <row r="91" spans="1:12" ht="15">
      <c r="A91" s="15">
        <v>87</v>
      </c>
      <c r="B91" s="15"/>
      <c r="C91" s="15"/>
      <c r="D91" s="15"/>
      <c r="E91" s="15"/>
      <c r="F91" s="18"/>
      <c r="G91" s="16"/>
      <c r="H91" s="16"/>
      <c r="I91" s="19"/>
      <c r="J91" s="26"/>
      <c r="K91" s="26"/>
      <c r="L91" s="4"/>
    </row>
    <row r="92" spans="1:12" ht="15">
      <c r="A92" s="15">
        <v>88</v>
      </c>
      <c r="B92" s="15"/>
      <c r="C92" s="15"/>
      <c r="D92" s="15"/>
      <c r="E92" s="15"/>
      <c r="F92" s="18"/>
      <c r="G92" s="16"/>
      <c r="H92" s="16"/>
      <c r="I92" s="19"/>
      <c r="J92" s="26"/>
      <c r="K92" s="26"/>
      <c r="L92" s="4"/>
    </row>
    <row r="93" spans="1:12" ht="15">
      <c r="A93" s="15">
        <v>89</v>
      </c>
      <c r="B93" s="15"/>
      <c r="C93" s="15"/>
      <c r="D93" s="15"/>
      <c r="E93" s="15"/>
      <c r="F93" s="18"/>
      <c r="G93" s="16"/>
      <c r="H93" s="16"/>
      <c r="I93" s="19"/>
      <c r="J93" s="26"/>
      <c r="K93" s="26"/>
      <c r="L93" s="4"/>
    </row>
    <row r="94" spans="1:12" ht="15">
      <c r="A94" s="15">
        <v>90</v>
      </c>
      <c r="B94" s="15"/>
      <c r="C94" s="15"/>
      <c r="D94" s="15"/>
      <c r="E94" s="15"/>
      <c r="F94" s="18"/>
      <c r="G94" s="16"/>
      <c r="H94" s="16"/>
      <c r="I94" s="19"/>
      <c r="J94" s="26"/>
      <c r="K94" s="26"/>
      <c r="L94" s="4"/>
    </row>
    <row r="95" spans="1:12" ht="15">
      <c r="A95" s="15">
        <v>91</v>
      </c>
      <c r="B95" s="15"/>
      <c r="C95" s="15"/>
      <c r="D95" s="15"/>
      <c r="E95" s="15"/>
      <c r="F95" s="18"/>
      <c r="G95" s="16"/>
      <c r="H95" s="16"/>
      <c r="I95" s="19"/>
      <c r="J95" s="26"/>
      <c r="K95" s="26"/>
      <c r="L95" s="4"/>
    </row>
    <row r="96" spans="1:12" ht="15">
      <c r="A96" s="15">
        <v>92</v>
      </c>
      <c r="B96" s="15"/>
      <c r="C96" s="15"/>
      <c r="D96" s="15"/>
      <c r="E96" s="15"/>
      <c r="F96" s="18"/>
      <c r="G96" s="16"/>
      <c r="H96" s="16"/>
      <c r="I96" s="19"/>
      <c r="J96" s="26"/>
      <c r="K96" s="26"/>
      <c r="L96" s="4"/>
    </row>
    <row r="97" spans="1:12" ht="15">
      <c r="A97" s="15">
        <v>93</v>
      </c>
      <c r="B97" s="15"/>
      <c r="C97" s="15"/>
      <c r="D97" s="15"/>
      <c r="E97" s="15"/>
      <c r="F97" s="18"/>
      <c r="G97" s="16"/>
      <c r="H97" s="16"/>
      <c r="I97" s="19"/>
      <c r="J97" s="26"/>
      <c r="K97" s="26"/>
      <c r="L97" s="4"/>
    </row>
    <row r="98" spans="1:12" ht="15">
      <c r="A98" s="15">
        <v>94</v>
      </c>
      <c r="B98" s="15"/>
      <c r="C98" s="15"/>
      <c r="D98" s="15"/>
      <c r="E98" s="15"/>
      <c r="F98" s="18"/>
      <c r="G98" s="16"/>
      <c r="H98" s="16"/>
      <c r="I98" s="19"/>
      <c r="J98" s="26"/>
      <c r="K98" s="26"/>
      <c r="L98" s="4"/>
    </row>
    <row r="99" spans="1:12" ht="15">
      <c r="A99" s="15">
        <v>95</v>
      </c>
      <c r="B99" s="15"/>
      <c r="C99" s="15"/>
      <c r="D99" s="15"/>
      <c r="E99" s="15"/>
      <c r="F99" s="18"/>
      <c r="G99" s="16"/>
      <c r="H99" s="16"/>
      <c r="I99" s="19"/>
      <c r="J99" s="26"/>
      <c r="K99" s="26"/>
      <c r="L99" s="4"/>
    </row>
    <row r="100" spans="1:12" ht="15">
      <c r="A100" s="15">
        <v>96</v>
      </c>
      <c r="B100" s="15"/>
      <c r="C100" s="15"/>
      <c r="D100" s="15"/>
      <c r="E100" s="15"/>
      <c r="F100" s="18"/>
      <c r="G100" s="16"/>
      <c r="H100" s="16"/>
      <c r="I100" s="19"/>
      <c r="J100" s="26"/>
      <c r="K100" s="26"/>
      <c r="L100" s="4"/>
    </row>
    <row r="101" spans="1:12" ht="15">
      <c r="A101" s="15">
        <v>97</v>
      </c>
      <c r="B101" s="15"/>
      <c r="C101" s="15"/>
      <c r="D101" s="15"/>
      <c r="E101" s="15"/>
      <c r="F101" s="18"/>
      <c r="G101" s="16"/>
      <c r="H101" s="16"/>
      <c r="I101" s="19"/>
      <c r="J101" s="26"/>
      <c r="K101" s="26"/>
      <c r="L101" s="4"/>
    </row>
    <row r="102" spans="1:12" ht="15">
      <c r="A102" s="15">
        <v>98</v>
      </c>
      <c r="B102" s="15"/>
      <c r="C102" s="15"/>
      <c r="D102" s="15"/>
      <c r="E102" s="15"/>
      <c r="F102" s="18"/>
      <c r="G102" s="16"/>
      <c r="H102" s="16"/>
      <c r="I102" s="19"/>
      <c r="J102" s="26"/>
      <c r="K102" s="26"/>
      <c r="L102" s="4"/>
    </row>
    <row r="103" spans="1:12" ht="15">
      <c r="A103" s="15">
        <v>99</v>
      </c>
      <c r="B103" s="15"/>
      <c r="C103" s="15"/>
      <c r="D103" s="15"/>
      <c r="E103" s="15"/>
      <c r="F103" s="18"/>
      <c r="G103" s="16"/>
      <c r="H103" s="16"/>
      <c r="I103" s="19"/>
      <c r="J103" s="26"/>
      <c r="K103" s="26"/>
      <c r="L103" s="4"/>
    </row>
    <row r="104" spans="1:12" ht="15">
      <c r="A104" s="15">
        <v>100</v>
      </c>
      <c r="B104" s="15"/>
      <c r="C104" s="15"/>
      <c r="D104" s="15"/>
      <c r="E104" s="15"/>
      <c r="F104" s="18"/>
      <c r="G104" s="16"/>
      <c r="H104" s="16"/>
      <c r="I104" s="19"/>
      <c r="J104" s="26"/>
      <c r="K104" s="26"/>
      <c r="L104" s="4"/>
    </row>
    <row r="105" spans="1:12" ht="15">
      <c r="A105" s="15">
        <v>101</v>
      </c>
      <c r="B105" s="15"/>
      <c r="C105" s="15"/>
      <c r="D105" s="15"/>
      <c r="E105" s="15"/>
      <c r="F105" s="18"/>
      <c r="G105" s="16"/>
      <c r="H105" s="16"/>
      <c r="I105" s="19"/>
      <c r="J105" s="26"/>
      <c r="K105" s="26"/>
      <c r="L105" s="4"/>
    </row>
    <row r="106" spans="1:12" ht="15">
      <c r="A106" s="15">
        <v>102</v>
      </c>
      <c r="B106" s="15"/>
      <c r="C106" s="15"/>
      <c r="D106" s="15"/>
      <c r="E106" s="15"/>
      <c r="F106" s="18"/>
      <c r="G106" s="16"/>
      <c r="H106" s="16"/>
      <c r="I106" s="19"/>
      <c r="J106" s="26"/>
      <c r="K106" s="26"/>
      <c r="L106" s="4"/>
    </row>
    <row r="107" spans="1:12" ht="15">
      <c r="A107" s="15">
        <v>103</v>
      </c>
      <c r="B107" s="15"/>
      <c r="C107" s="15"/>
      <c r="D107" s="15"/>
      <c r="E107" s="15"/>
      <c r="F107" s="18"/>
      <c r="G107" s="16"/>
      <c r="H107" s="16"/>
      <c r="I107" s="19"/>
      <c r="J107" s="26"/>
      <c r="K107" s="26"/>
      <c r="L107" s="4"/>
    </row>
    <row r="108" spans="1:12" ht="15">
      <c r="A108" s="15">
        <v>104</v>
      </c>
      <c r="B108" s="15"/>
      <c r="C108" s="15"/>
      <c r="D108" s="15"/>
      <c r="E108" s="15"/>
      <c r="F108" s="18"/>
      <c r="G108" s="16"/>
      <c r="H108" s="16"/>
      <c r="I108" s="19"/>
      <c r="J108" s="26"/>
      <c r="K108" s="26"/>
      <c r="L108" s="4"/>
    </row>
    <row r="109" spans="1:12" ht="15">
      <c r="A109" s="15">
        <v>105</v>
      </c>
      <c r="B109" s="15"/>
      <c r="C109" s="15"/>
      <c r="D109" s="15"/>
      <c r="E109" s="15"/>
      <c r="F109" s="18"/>
      <c r="G109" s="16"/>
      <c r="H109" s="16"/>
      <c r="I109" s="19"/>
      <c r="J109" s="26"/>
      <c r="K109" s="26"/>
      <c r="L109" s="4"/>
    </row>
    <row r="110" spans="1:12" ht="15">
      <c r="A110" s="15">
        <v>106</v>
      </c>
      <c r="B110" s="15"/>
      <c r="C110" s="15"/>
      <c r="D110" s="15"/>
      <c r="E110" s="15"/>
      <c r="F110" s="18"/>
      <c r="G110" s="16"/>
      <c r="H110" s="16"/>
      <c r="I110" s="19"/>
      <c r="J110" s="26"/>
      <c r="K110" s="26"/>
      <c r="L110" s="4"/>
    </row>
    <row r="111" spans="1:12" ht="15">
      <c r="A111" s="15">
        <v>107</v>
      </c>
      <c r="B111" s="15"/>
      <c r="C111" s="15"/>
      <c r="D111" s="15"/>
      <c r="E111" s="15"/>
      <c r="F111" s="18"/>
      <c r="G111" s="16"/>
      <c r="H111" s="16"/>
      <c r="I111" s="19"/>
      <c r="J111" s="26"/>
      <c r="K111" s="26"/>
      <c r="L111" s="4"/>
    </row>
    <row r="112" spans="1:12" ht="15">
      <c r="A112" s="15">
        <v>108</v>
      </c>
      <c r="B112" s="15"/>
      <c r="C112" s="15"/>
      <c r="D112" s="15"/>
      <c r="E112" s="15"/>
      <c r="F112" s="18"/>
      <c r="G112" s="16"/>
      <c r="H112" s="16"/>
      <c r="I112" s="19"/>
      <c r="J112" s="26"/>
      <c r="K112" s="26"/>
      <c r="L112" s="4"/>
    </row>
    <row r="113" spans="1:12" ht="15">
      <c r="A113" s="15">
        <v>109</v>
      </c>
      <c r="B113" s="15"/>
      <c r="C113" s="15"/>
      <c r="D113" s="15"/>
      <c r="E113" s="15"/>
      <c r="F113" s="18"/>
      <c r="G113" s="16"/>
      <c r="H113" s="16"/>
      <c r="I113" s="19"/>
      <c r="J113" s="26"/>
      <c r="K113" s="26"/>
      <c r="L113" s="4"/>
    </row>
    <row r="114" spans="1:12" ht="15">
      <c r="A114" s="15">
        <v>110</v>
      </c>
      <c r="B114" s="15"/>
      <c r="C114" s="15"/>
      <c r="D114" s="15"/>
      <c r="E114" s="15"/>
      <c r="F114" s="18"/>
      <c r="G114" s="16"/>
      <c r="H114" s="16"/>
      <c r="I114" s="19"/>
      <c r="J114" s="26"/>
      <c r="K114" s="26"/>
      <c r="L114" s="4"/>
    </row>
  </sheetData>
  <printOptions/>
  <pageMargins left="0.2" right="0.2" top="0.5" bottom="0.5" header="0.3" footer="0.3"/>
  <pageSetup horizontalDpi="600" verticalDpi="600" orientation="portrait" r:id="rId1"/>
  <colBreaks count="1" manualBreakCount="1">
    <brk id="12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14"/>
  <sheetViews>
    <sheetView workbookViewId="0" topLeftCell="A1">
      <selection activeCell="G19" sqref="G19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12" max="12" width="24.57421875" style="0" bestFit="1" customWidth="1"/>
  </cols>
  <sheetData>
    <row r="1" spans="2:23" ht="18">
      <c r="B1" s="153" t="s">
        <v>120</v>
      </c>
      <c r="D1" s="153" t="s">
        <v>121</v>
      </c>
      <c r="F1" s="1"/>
      <c r="G1" s="2"/>
      <c r="H1" s="2"/>
      <c r="I1" s="152" t="s">
        <v>122</v>
      </c>
      <c r="J1" s="3"/>
      <c r="K1" s="3"/>
      <c r="M1" s="27" t="s">
        <v>24</v>
      </c>
      <c r="T1" s="27" t="s">
        <v>25</v>
      </c>
      <c r="U1" s="28"/>
      <c r="V1" s="27" t="s">
        <v>26</v>
      </c>
      <c r="W1" s="28"/>
    </row>
    <row r="2" spans="1:22" ht="15.5">
      <c r="A2" s="4"/>
      <c r="B2" s="100" t="s">
        <v>124</v>
      </c>
      <c r="C2" s="100"/>
      <c r="E2" s="7" t="s">
        <v>58</v>
      </c>
      <c r="F2" s="80">
        <v>20</v>
      </c>
      <c r="H2" s="5"/>
      <c r="I2" s="79" t="s">
        <v>23</v>
      </c>
      <c r="J2" s="6"/>
      <c r="K2" s="6"/>
      <c r="L2" s="4"/>
      <c r="M2" s="27" t="s">
        <v>27</v>
      </c>
      <c r="Q2" s="29">
        <v>7</v>
      </c>
      <c r="T2" s="30" t="s">
        <v>28</v>
      </c>
      <c r="U2" s="31">
        <v>0.4</v>
      </c>
      <c r="V2" s="32">
        <f>Q6*0.4</f>
        <v>29.400000000000002</v>
      </c>
    </row>
    <row r="3" spans="1:22" ht="15.5">
      <c r="A3" s="4"/>
      <c r="C3" s="7" t="s">
        <v>60</v>
      </c>
      <c r="D3" s="129"/>
      <c r="E3" s="7" t="s">
        <v>1</v>
      </c>
      <c r="F3" s="128">
        <v>0</v>
      </c>
      <c r="G3" s="5"/>
      <c r="H3" s="5"/>
      <c r="I3" s="8"/>
      <c r="J3" s="6"/>
      <c r="K3" s="6"/>
      <c r="L3" s="4"/>
      <c r="M3" s="27" t="s">
        <v>29</v>
      </c>
      <c r="Q3" s="33">
        <v>15</v>
      </c>
      <c r="T3" s="34" t="s">
        <v>30</v>
      </c>
      <c r="U3" s="35">
        <v>0.3</v>
      </c>
      <c r="V3" s="36">
        <f>Q6*0.3</f>
        <v>22.05</v>
      </c>
    </row>
    <row r="4" spans="1:22" ht="15">
      <c r="A4" s="4"/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2" t="s">
        <v>9</v>
      </c>
      <c r="J4" s="13" t="s">
        <v>10</v>
      </c>
      <c r="K4" s="13"/>
      <c r="L4" s="14"/>
      <c r="M4" s="27" t="s">
        <v>57</v>
      </c>
      <c r="Q4" s="37">
        <f>(Q2*Q3)*0.7</f>
        <v>73.5</v>
      </c>
      <c r="T4" s="38" t="s">
        <v>31</v>
      </c>
      <c r="U4" s="39">
        <v>0.2</v>
      </c>
      <c r="V4" s="40">
        <f>Q6*0.2</f>
        <v>14.700000000000001</v>
      </c>
    </row>
    <row r="5" spans="1:22" ht="15">
      <c r="A5" s="15">
        <v>1</v>
      </c>
      <c r="B5" s="16">
        <v>1</v>
      </c>
      <c r="C5" s="17" t="s">
        <v>259</v>
      </c>
      <c r="D5" s="17" t="s">
        <v>260</v>
      </c>
      <c r="E5" s="17" t="s">
        <v>261</v>
      </c>
      <c r="F5" s="18">
        <v>24.819</v>
      </c>
      <c r="G5" s="16">
        <v>1</v>
      </c>
      <c r="H5" s="16" t="s">
        <v>360</v>
      </c>
      <c r="I5" s="19"/>
      <c r="J5" s="20" t="s">
        <v>11</v>
      </c>
      <c r="K5" s="21">
        <f>F5</f>
        <v>24.819</v>
      </c>
      <c r="L5" s="22" t="s">
        <v>12</v>
      </c>
      <c r="M5" s="27" t="s">
        <v>32</v>
      </c>
      <c r="Q5" s="33">
        <v>0</v>
      </c>
      <c r="T5" s="41" t="s">
        <v>33</v>
      </c>
      <c r="U5" s="42">
        <v>0.1</v>
      </c>
      <c r="V5" s="43">
        <f>Q6*0.1</f>
        <v>7.3500000000000005</v>
      </c>
    </row>
    <row r="6" spans="1:22" ht="15">
      <c r="A6" s="15">
        <v>2</v>
      </c>
      <c r="B6" s="16">
        <v>2</v>
      </c>
      <c r="C6" s="17" t="s">
        <v>199</v>
      </c>
      <c r="D6" s="17" t="s">
        <v>200</v>
      </c>
      <c r="E6" s="17" t="s">
        <v>186</v>
      </c>
      <c r="F6" s="18">
        <v>25.484</v>
      </c>
      <c r="G6" s="16"/>
      <c r="H6" s="16"/>
      <c r="I6" s="19"/>
      <c r="J6" s="20" t="s">
        <v>13</v>
      </c>
      <c r="K6" s="24">
        <f>K5+1</f>
        <v>25.819</v>
      </c>
      <c r="L6" s="22" t="s">
        <v>16</v>
      </c>
      <c r="M6" s="27" t="s">
        <v>34</v>
      </c>
      <c r="Q6" s="44">
        <f>SUM(Q4:Q5)</f>
        <v>73.5</v>
      </c>
      <c r="U6" s="45">
        <f>SUM(U2:U5)</f>
        <v>0.9999999999999999</v>
      </c>
      <c r="V6" s="46">
        <f>SUM(V2:V5)</f>
        <v>73.5</v>
      </c>
    </row>
    <row r="7" spans="1:12" ht="15">
      <c r="A7" s="15">
        <v>3</v>
      </c>
      <c r="B7" s="16">
        <v>3</v>
      </c>
      <c r="C7" s="17" t="s">
        <v>196</v>
      </c>
      <c r="D7" s="17" t="s">
        <v>197</v>
      </c>
      <c r="E7" s="17" t="s">
        <v>198</v>
      </c>
      <c r="F7" s="18">
        <v>27.268</v>
      </c>
      <c r="G7" s="16">
        <v>1</v>
      </c>
      <c r="H7" s="16" t="s">
        <v>364</v>
      </c>
      <c r="I7" s="19"/>
      <c r="J7" s="20" t="s">
        <v>15</v>
      </c>
      <c r="K7" s="24">
        <f>K5+2</f>
        <v>26.819</v>
      </c>
      <c r="L7" s="22" t="s">
        <v>18</v>
      </c>
    </row>
    <row r="8" spans="1:21" ht="15">
      <c r="A8" s="15">
        <v>4</v>
      </c>
      <c r="B8" s="16">
        <v>4</v>
      </c>
      <c r="C8" s="151" t="s">
        <v>194</v>
      </c>
      <c r="D8" s="151" t="s">
        <v>191</v>
      </c>
      <c r="E8" s="151" t="s">
        <v>195</v>
      </c>
      <c r="F8" s="18">
        <v>29.808</v>
      </c>
      <c r="G8" s="16">
        <v>1</v>
      </c>
      <c r="H8" s="16" t="s">
        <v>365</v>
      </c>
      <c r="I8" s="19"/>
      <c r="J8" s="20" t="s">
        <v>17</v>
      </c>
      <c r="K8" s="24">
        <f>K6+2</f>
        <v>27.819</v>
      </c>
      <c r="L8" s="154" t="s">
        <v>123</v>
      </c>
      <c r="M8" s="47" t="s">
        <v>35</v>
      </c>
      <c r="N8" s="30"/>
      <c r="O8" s="30"/>
      <c r="P8" s="30"/>
      <c r="Q8" s="30"/>
      <c r="R8" s="30"/>
      <c r="S8" s="30"/>
      <c r="T8" s="30"/>
      <c r="U8" s="30"/>
    </row>
    <row r="9" spans="1:21" ht="15">
      <c r="A9" s="15">
        <v>5</v>
      </c>
      <c r="B9" s="16">
        <v>4</v>
      </c>
      <c r="C9" s="17" t="s">
        <v>156</v>
      </c>
      <c r="D9" s="17" t="s">
        <v>157</v>
      </c>
      <c r="E9" s="17" t="s">
        <v>158</v>
      </c>
      <c r="F9" s="18">
        <v>914.575</v>
      </c>
      <c r="G9" s="16"/>
      <c r="H9" s="16"/>
      <c r="I9" s="19"/>
      <c r="J9" s="26"/>
      <c r="K9" s="26"/>
      <c r="L9" s="4"/>
      <c r="M9" s="48" t="s">
        <v>36</v>
      </c>
      <c r="N9" s="49" t="s">
        <v>37</v>
      </c>
      <c r="O9" s="49" t="s">
        <v>38</v>
      </c>
      <c r="P9" s="49" t="s">
        <v>39</v>
      </c>
      <c r="Q9" s="49" t="s">
        <v>40</v>
      </c>
      <c r="R9" s="49" t="s">
        <v>41</v>
      </c>
      <c r="S9" s="49" t="s">
        <v>42</v>
      </c>
      <c r="T9" s="49" t="s">
        <v>43</v>
      </c>
      <c r="U9" s="49" t="s">
        <v>44</v>
      </c>
    </row>
    <row r="10" spans="1:21" ht="15">
      <c r="A10" s="15">
        <v>6</v>
      </c>
      <c r="B10" s="16">
        <v>5</v>
      </c>
      <c r="C10" s="17" t="s">
        <v>241</v>
      </c>
      <c r="D10" s="17" t="s">
        <v>239</v>
      </c>
      <c r="E10" s="17" t="s">
        <v>242</v>
      </c>
      <c r="F10" s="18">
        <v>925.294</v>
      </c>
      <c r="G10" s="16"/>
      <c r="H10" s="16"/>
      <c r="I10" s="19"/>
      <c r="J10" s="26"/>
      <c r="K10" s="26"/>
      <c r="L10" s="4"/>
      <c r="M10" s="47" t="s">
        <v>45</v>
      </c>
      <c r="N10" s="50">
        <f>V2</f>
        <v>29.400000000000002</v>
      </c>
      <c r="O10" s="51">
        <f>V2*0.6</f>
        <v>17.64</v>
      </c>
      <c r="P10" s="50">
        <f>V2*0.5</f>
        <v>14.700000000000001</v>
      </c>
      <c r="Q10" s="50">
        <f>V2*0.4</f>
        <v>11.760000000000002</v>
      </c>
      <c r="R10" s="50">
        <f>V2*0.3</f>
        <v>8.82</v>
      </c>
      <c r="S10" s="50">
        <f>V2*0.28</f>
        <v>8.232000000000001</v>
      </c>
      <c r="T10" s="50">
        <f>V2*0.27</f>
        <v>7.9380000000000015</v>
      </c>
      <c r="U10" s="50">
        <f>V2*0.24</f>
        <v>7.056</v>
      </c>
    </row>
    <row r="11" spans="1:21" ht="15">
      <c r="A11" s="15">
        <v>7</v>
      </c>
      <c r="B11" s="16">
        <v>5</v>
      </c>
      <c r="C11" s="17" t="s">
        <v>357</v>
      </c>
      <c r="D11" s="17" t="s">
        <v>299</v>
      </c>
      <c r="E11" s="17" t="s">
        <v>300</v>
      </c>
      <c r="F11" s="18">
        <v>926.077</v>
      </c>
      <c r="G11" s="16"/>
      <c r="H11" s="16"/>
      <c r="I11" s="19"/>
      <c r="J11" s="26" t="s">
        <v>19</v>
      </c>
      <c r="K11" s="26"/>
      <c r="M11" s="47" t="s">
        <v>46</v>
      </c>
      <c r="N11" s="50"/>
      <c r="O11" s="50">
        <f>V2*0.4</f>
        <v>11.760000000000002</v>
      </c>
      <c r="P11" s="50">
        <f>V2*0.3</f>
        <v>8.82</v>
      </c>
      <c r="Q11" s="50">
        <f>V2*0.3</f>
        <v>8.82</v>
      </c>
      <c r="R11" s="50">
        <f>V2*0.25</f>
        <v>7.3500000000000005</v>
      </c>
      <c r="S11" s="50">
        <f>V2*0.22</f>
        <v>6.468000000000001</v>
      </c>
      <c r="T11" s="50">
        <f>V2*0.2</f>
        <v>5.880000000000001</v>
      </c>
      <c r="U11" s="50">
        <f>V2*0.18</f>
        <v>5.292</v>
      </c>
    </row>
    <row r="12" spans="1:21" ht="15">
      <c r="A12" s="15">
        <v>8</v>
      </c>
      <c r="B12" s="162">
        <v>6</v>
      </c>
      <c r="C12" s="17" t="s">
        <v>254</v>
      </c>
      <c r="D12" s="17" t="s">
        <v>255</v>
      </c>
      <c r="E12" s="17" t="s">
        <v>256</v>
      </c>
      <c r="F12" s="18">
        <v>927.009</v>
      </c>
      <c r="G12" s="16"/>
      <c r="H12" s="16"/>
      <c r="I12" s="19"/>
      <c r="J12" s="26" t="s">
        <v>20</v>
      </c>
      <c r="K12" s="26"/>
      <c r="M12" s="47" t="s">
        <v>47</v>
      </c>
      <c r="N12" s="50"/>
      <c r="O12" s="50"/>
      <c r="P12" s="50">
        <f>V2*0.2</f>
        <v>5.880000000000001</v>
      </c>
      <c r="Q12" s="50">
        <f>V2*0.2</f>
        <v>5.880000000000001</v>
      </c>
      <c r="R12" s="50">
        <f>V2*0.2</f>
        <v>5.880000000000001</v>
      </c>
      <c r="S12" s="50">
        <f>V2*0.18</f>
        <v>5.292</v>
      </c>
      <c r="T12" s="50">
        <f>V2*0.16</f>
        <v>4.704000000000001</v>
      </c>
      <c r="U12" s="50">
        <f>V2*0.15</f>
        <v>4.41</v>
      </c>
    </row>
    <row r="13" spans="1:21" ht="15">
      <c r="A13" s="15">
        <v>9</v>
      </c>
      <c r="B13" s="16">
        <v>7</v>
      </c>
      <c r="C13" s="17" t="s">
        <v>190</v>
      </c>
      <c r="D13" s="17" t="s">
        <v>191</v>
      </c>
      <c r="E13" s="17" t="s">
        <v>192</v>
      </c>
      <c r="F13" s="18">
        <v>927.134</v>
      </c>
      <c r="G13" s="16"/>
      <c r="H13" s="16"/>
      <c r="I13" s="19"/>
      <c r="J13" s="26" t="s">
        <v>21</v>
      </c>
      <c r="K13" s="26"/>
      <c r="M13" s="47" t="s">
        <v>48</v>
      </c>
      <c r="N13" s="50"/>
      <c r="O13" s="50"/>
      <c r="P13" s="50"/>
      <c r="Q13" s="50">
        <f>V2*0.1</f>
        <v>2.9400000000000004</v>
      </c>
      <c r="R13" s="50">
        <f>V2*0.15</f>
        <v>4.41</v>
      </c>
      <c r="S13" s="50">
        <f>V2*0.14</f>
        <v>4.1160000000000005</v>
      </c>
      <c r="T13" s="50">
        <f>V2*0.12</f>
        <v>3.528</v>
      </c>
      <c r="U13" s="50">
        <f>V2*0.12</f>
        <v>3.528</v>
      </c>
    </row>
    <row r="14" spans="1:21" ht="15">
      <c r="A14" s="15">
        <v>10</v>
      </c>
      <c r="B14" s="16">
        <v>8</v>
      </c>
      <c r="C14" s="17" t="s">
        <v>236</v>
      </c>
      <c r="D14" s="17" t="s">
        <v>237</v>
      </c>
      <c r="E14" s="17" t="s">
        <v>238</v>
      </c>
      <c r="F14" s="18">
        <v>935.342</v>
      </c>
      <c r="G14" s="16"/>
      <c r="H14" s="16"/>
      <c r="I14" s="19"/>
      <c r="J14" s="26" t="s">
        <v>22</v>
      </c>
      <c r="K14" s="26"/>
      <c r="M14" s="47" t="s">
        <v>49</v>
      </c>
      <c r="N14" s="50"/>
      <c r="O14" s="50"/>
      <c r="P14" s="50"/>
      <c r="Q14" s="50"/>
      <c r="R14" s="50">
        <f>V2*0.1</f>
        <v>2.9400000000000004</v>
      </c>
      <c r="S14" s="50">
        <f>V2*0.1</f>
        <v>2.9400000000000004</v>
      </c>
      <c r="T14" s="50">
        <f>V2*0.1</f>
        <v>2.9400000000000004</v>
      </c>
      <c r="U14" s="50">
        <f>V2*0.1</f>
        <v>2.9400000000000004</v>
      </c>
    </row>
    <row r="15" spans="1:21" ht="15">
      <c r="A15" s="15">
        <v>11</v>
      </c>
      <c r="B15" s="16">
        <v>9</v>
      </c>
      <c r="C15" s="17"/>
      <c r="D15" s="17"/>
      <c r="E15" s="17"/>
      <c r="F15" s="18"/>
      <c r="G15" s="16"/>
      <c r="H15" s="16"/>
      <c r="I15" s="19"/>
      <c r="J15" s="26"/>
      <c r="K15" s="26"/>
      <c r="L15" s="4"/>
      <c r="M15" s="47" t="s">
        <v>50</v>
      </c>
      <c r="N15" s="50"/>
      <c r="O15" s="50"/>
      <c r="P15" s="50"/>
      <c r="Q15" s="50"/>
      <c r="R15" s="50"/>
      <c r="S15" s="50">
        <f>V2*0.08</f>
        <v>2.3520000000000003</v>
      </c>
      <c r="T15" s="50">
        <f>V2*0.08</f>
        <v>2.3520000000000003</v>
      </c>
      <c r="U15" s="50">
        <f>V2*0.08</f>
        <v>2.3520000000000003</v>
      </c>
    </row>
    <row r="16" spans="1:21" ht="15">
      <c r="A16" s="15">
        <v>12</v>
      </c>
      <c r="B16" s="16">
        <v>10</v>
      </c>
      <c r="C16" s="17"/>
      <c r="D16" s="17"/>
      <c r="E16" s="17"/>
      <c r="F16" s="18"/>
      <c r="G16" s="16"/>
      <c r="H16" s="16"/>
      <c r="I16" s="19"/>
      <c r="J16" s="26"/>
      <c r="K16" s="26"/>
      <c r="L16" s="4"/>
      <c r="M16" s="47" t="s">
        <v>51</v>
      </c>
      <c r="N16" s="50"/>
      <c r="O16" s="50"/>
      <c r="P16" s="50"/>
      <c r="Q16" s="50"/>
      <c r="R16" s="50"/>
      <c r="S16" s="50"/>
      <c r="T16" s="50">
        <f>V2*0.07</f>
        <v>2.0580000000000003</v>
      </c>
      <c r="U16" s="50">
        <f>V2*0.07</f>
        <v>2.0580000000000003</v>
      </c>
    </row>
    <row r="17" spans="1:21" ht="15">
      <c r="A17" s="15">
        <v>13</v>
      </c>
      <c r="B17" s="16">
        <v>11</v>
      </c>
      <c r="C17" s="17"/>
      <c r="D17" s="17"/>
      <c r="E17" s="17"/>
      <c r="F17" s="18"/>
      <c r="G17" s="16"/>
      <c r="H17" s="16"/>
      <c r="I17" s="19"/>
      <c r="J17" s="26"/>
      <c r="K17" s="26"/>
      <c r="L17" s="4"/>
      <c r="M17" s="52" t="s">
        <v>52</v>
      </c>
      <c r="N17" s="53"/>
      <c r="O17" s="53"/>
      <c r="P17" s="53"/>
      <c r="Q17" s="53"/>
      <c r="R17" s="53"/>
      <c r="S17" s="53"/>
      <c r="T17" s="53"/>
      <c r="U17" s="53">
        <f>V2*0.06</f>
        <v>1.764</v>
      </c>
    </row>
    <row r="18" spans="1:21" ht="15">
      <c r="A18" s="15">
        <v>14</v>
      </c>
      <c r="B18" s="16">
        <v>12</v>
      </c>
      <c r="C18" s="17"/>
      <c r="D18" s="17"/>
      <c r="E18" s="17"/>
      <c r="F18" s="18"/>
      <c r="G18" s="16"/>
      <c r="H18" s="16"/>
      <c r="I18" s="19"/>
      <c r="J18" s="26"/>
      <c r="K18" s="26"/>
      <c r="L18" s="4"/>
      <c r="M18" s="54" t="s">
        <v>53</v>
      </c>
      <c r="N18" s="50">
        <f aca="true" t="shared" si="0" ref="N18:U18">SUM(N10:N17)</f>
        <v>29.400000000000002</v>
      </c>
      <c r="O18" s="50">
        <f t="shared" si="0"/>
        <v>29.400000000000002</v>
      </c>
      <c r="P18" s="50">
        <f t="shared" si="0"/>
        <v>29.400000000000006</v>
      </c>
      <c r="Q18" s="50">
        <f t="shared" si="0"/>
        <v>29.400000000000002</v>
      </c>
      <c r="R18" s="50">
        <f t="shared" si="0"/>
        <v>29.400000000000006</v>
      </c>
      <c r="S18" s="50">
        <f t="shared" si="0"/>
        <v>29.400000000000006</v>
      </c>
      <c r="T18" s="50">
        <f t="shared" si="0"/>
        <v>29.400000000000002</v>
      </c>
      <c r="U18" s="50">
        <f t="shared" si="0"/>
        <v>29.4</v>
      </c>
    </row>
    <row r="19" spans="1:21" ht="15">
      <c r="A19" s="15">
        <v>15</v>
      </c>
      <c r="B19" s="16">
        <v>13</v>
      </c>
      <c r="C19" s="17"/>
      <c r="D19" s="17"/>
      <c r="E19" s="17"/>
      <c r="F19" s="18"/>
      <c r="G19" s="16"/>
      <c r="H19" s="16"/>
      <c r="I19" s="19"/>
      <c r="J19" s="26"/>
      <c r="K19" s="26"/>
      <c r="L19" s="4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5">
      <c r="A20" s="15">
        <v>16</v>
      </c>
      <c r="B20" s="16">
        <v>14</v>
      </c>
      <c r="C20" s="17"/>
      <c r="D20" s="17"/>
      <c r="E20" s="17"/>
      <c r="F20" s="18"/>
      <c r="G20" s="16"/>
      <c r="H20" s="16"/>
      <c r="I20" s="19"/>
      <c r="J20" s="26"/>
      <c r="K20" s="26"/>
      <c r="L20" s="4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5">
      <c r="A21" s="15">
        <v>17</v>
      </c>
      <c r="B21" s="16">
        <v>15</v>
      </c>
      <c r="C21" s="17"/>
      <c r="D21" s="17"/>
      <c r="E21" s="17"/>
      <c r="F21" s="18"/>
      <c r="G21" s="16"/>
      <c r="H21" s="16"/>
      <c r="I21" s="19"/>
      <c r="J21" s="26"/>
      <c r="K21" s="26"/>
      <c r="L21" s="4"/>
      <c r="M21" s="55" t="s">
        <v>54</v>
      </c>
      <c r="N21" s="34"/>
      <c r="O21" s="34"/>
      <c r="P21" s="34"/>
      <c r="Q21" s="34"/>
      <c r="R21" s="34"/>
      <c r="S21" s="34"/>
      <c r="T21" s="34"/>
      <c r="U21" s="34"/>
    </row>
    <row r="22" spans="1:21" ht="15">
      <c r="A22" s="15">
        <v>18</v>
      </c>
      <c r="B22" s="16">
        <v>16</v>
      </c>
      <c r="C22" s="17"/>
      <c r="D22" s="17"/>
      <c r="E22" s="17"/>
      <c r="F22" s="18"/>
      <c r="G22" s="16"/>
      <c r="H22" s="16"/>
      <c r="I22" s="19"/>
      <c r="J22" s="26"/>
      <c r="K22" s="26"/>
      <c r="L22" s="4"/>
      <c r="M22" s="56" t="s">
        <v>36</v>
      </c>
      <c r="N22" s="57" t="s">
        <v>37</v>
      </c>
      <c r="O22" s="57" t="s">
        <v>38</v>
      </c>
      <c r="P22" s="57" t="s">
        <v>39</v>
      </c>
      <c r="Q22" s="57" t="s">
        <v>40</v>
      </c>
      <c r="R22" s="57" t="s">
        <v>41</v>
      </c>
      <c r="S22" s="57" t="s">
        <v>42</v>
      </c>
      <c r="T22" s="57" t="s">
        <v>43</v>
      </c>
      <c r="U22" s="57" t="s">
        <v>44</v>
      </c>
    </row>
    <row r="23" spans="1:21" ht="15">
      <c r="A23" s="15">
        <v>19</v>
      </c>
      <c r="B23" s="16">
        <v>17</v>
      </c>
      <c r="C23" s="17"/>
      <c r="D23" s="17"/>
      <c r="E23" s="17"/>
      <c r="F23" s="18"/>
      <c r="G23" s="16"/>
      <c r="H23" s="16"/>
      <c r="I23" s="19"/>
      <c r="J23" s="26"/>
      <c r="K23" s="26"/>
      <c r="L23" s="4"/>
      <c r="M23" s="58" t="s">
        <v>45</v>
      </c>
      <c r="N23" s="59">
        <f>V3</f>
        <v>22.05</v>
      </c>
      <c r="O23" s="60">
        <f>V3*0.6</f>
        <v>13.23</v>
      </c>
      <c r="P23" s="59">
        <f>V3*0.5</f>
        <v>11.025</v>
      </c>
      <c r="Q23" s="59">
        <f>V3*0.4</f>
        <v>8.82</v>
      </c>
      <c r="R23" s="59">
        <f>V3*0.3</f>
        <v>6.615</v>
      </c>
      <c r="S23" s="59">
        <f>V3*0.28</f>
        <v>6.174</v>
      </c>
      <c r="T23" s="59">
        <f>V3*0.27</f>
        <v>5.953500000000001</v>
      </c>
      <c r="U23" s="59">
        <f>V3*0.24</f>
        <v>5.292</v>
      </c>
    </row>
    <row r="24" spans="1:21" ht="15">
      <c r="A24" s="15">
        <v>20</v>
      </c>
      <c r="B24" s="16">
        <v>18</v>
      </c>
      <c r="C24" s="17"/>
      <c r="D24" s="17"/>
      <c r="E24" s="17"/>
      <c r="F24" s="18"/>
      <c r="G24" s="16"/>
      <c r="H24" s="16"/>
      <c r="I24" s="19"/>
      <c r="J24" s="26"/>
      <c r="K24" s="26"/>
      <c r="L24" s="4"/>
      <c r="M24" s="58" t="s">
        <v>46</v>
      </c>
      <c r="N24" s="59"/>
      <c r="O24" s="59">
        <f>V3*0.4</f>
        <v>8.82</v>
      </c>
      <c r="P24" s="59">
        <f>V3*0.3</f>
        <v>6.615</v>
      </c>
      <c r="Q24" s="59">
        <f>V3*0.3</f>
        <v>6.615</v>
      </c>
      <c r="R24" s="59">
        <f>V3*0.25</f>
        <v>5.5125</v>
      </c>
      <c r="S24" s="59">
        <f>V3*0.22</f>
        <v>4.851</v>
      </c>
      <c r="T24" s="59">
        <f>V3*0.2</f>
        <v>4.41</v>
      </c>
      <c r="U24" s="59">
        <f>V3*0.18</f>
        <v>3.969</v>
      </c>
    </row>
    <row r="25" spans="1:21" ht="15">
      <c r="A25" s="15">
        <v>21</v>
      </c>
      <c r="B25" s="16"/>
      <c r="C25" s="17"/>
      <c r="D25" s="17"/>
      <c r="E25" s="17"/>
      <c r="F25" s="18"/>
      <c r="G25" s="16"/>
      <c r="H25" s="16"/>
      <c r="I25" s="19"/>
      <c r="J25" s="26"/>
      <c r="K25" s="26"/>
      <c r="L25" s="4"/>
      <c r="M25" s="58" t="s">
        <v>47</v>
      </c>
      <c r="N25" s="59"/>
      <c r="O25" s="59"/>
      <c r="P25" s="59">
        <f>V3*0.2</f>
        <v>4.41</v>
      </c>
      <c r="Q25" s="59">
        <f>V3*0.2</f>
        <v>4.41</v>
      </c>
      <c r="R25" s="59">
        <f>V3*0.2</f>
        <v>4.41</v>
      </c>
      <c r="S25" s="59">
        <f>V3*0.18</f>
        <v>3.969</v>
      </c>
      <c r="T25" s="59">
        <f>V3*0.16</f>
        <v>3.528</v>
      </c>
      <c r="U25" s="59">
        <f>V3*0.15</f>
        <v>3.3075</v>
      </c>
    </row>
    <row r="26" spans="1:21" ht="15">
      <c r="A26" s="15">
        <v>22</v>
      </c>
      <c r="B26" s="16"/>
      <c r="C26" s="17"/>
      <c r="D26" s="17"/>
      <c r="E26" s="17"/>
      <c r="F26" s="18"/>
      <c r="G26" s="16"/>
      <c r="H26" s="16"/>
      <c r="I26" s="19"/>
      <c r="J26" s="26"/>
      <c r="K26" s="26"/>
      <c r="L26" s="4"/>
      <c r="M26" s="58" t="s">
        <v>48</v>
      </c>
      <c r="N26" s="59"/>
      <c r="O26" s="59"/>
      <c r="P26" s="59"/>
      <c r="Q26" s="59">
        <f>V3*0.1</f>
        <v>2.205</v>
      </c>
      <c r="R26" s="59">
        <f>V3*0.15</f>
        <v>3.3075</v>
      </c>
      <c r="S26" s="59">
        <f>V3*0.14</f>
        <v>3.087</v>
      </c>
      <c r="T26" s="59">
        <f>V3*0.12</f>
        <v>2.646</v>
      </c>
      <c r="U26" s="59">
        <f>V3*0.12</f>
        <v>2.646</v>
      </c>
    </row>
    <row r="27" spans="1:21" ht="15">
      <c r="A27" s="15">
        <v>23</v>
      </c>
      <c r="B27" s="16"/>
      <c r="C27" s="17"/>
      <c r="D27" s="17"/>
      <c r="E27" s="17"/>
      <c r="F27" s="18"/>
      <c r="G27" s="16"/>
      <c r="H27" s="16"/>
      <c r="I27" s="19"/>
      <c r="J27" s="26"/>
      <c r="K27" s="26"/>
      <c r="L27" s="4"/>
      <c r="M27" s="58" t="s">
        <v>49</v>
      </c>
      <c r="N27" s="59"/>
      <c r="O27" s="59"/>
      <c r="P27" s="59"/>
      <c r="Q27" s="59"/>
      <c r="R27" s="59">
        <f>V3*0.1</f>
        <v>2.205</v>
      </c>
      <c r="S27" s="59">
        <f>V3*0.1</f>
        <v>2.205</v>
      </c>
      <c r="T27" s="59">
        <f>V3*0.1</f>
        <v>2.205</v>
      </c>
      <c r="U27" s="59">
        <f>V3*0.1</f>
        <v>2.205</v>
      </c>
    </row>
    <row r="28" spans="1:21" ht="15">
      <c r="A28" s="15">
        <v>24</v>
      </c>
      <c r="B28" s="16"/>
      <c r="C28" s="17"/>
      <c r="D28" s="17"/>
      <c r="E28" s="17"/>
      <c r="F28" s="18"/>
      <c r="G28" s="16"/>
      <c r="H28" s="16"/>
      <c r="I28" s="19"/>
      <c r="J28" s="26"/>
      <c r="K28" s="26"/>
      <c r="L28" s="4"/>
      <c r="M28" s="58" t="s">
        <v>50</v>
      </c>
      <c r="N28" s="59"/>
      <c r="O28" s="59"/>
      <c r="P28" s="59"/>
      <c r="Q28" s="59"/>
      <c r="R28" s="59"/>
      <c r="S28" s="59">
        <f>V3*0.08</f>
        <v>1.764</v>
      </c>
      <c r="T28" s="59">
        <f>V3*0.08</f>
        <v>1.764</v>
      </c>
      <c r="U28" s="59">
        <f>V3*0.08</f>
        <v>1.764</v>
      </c>
    </row>
    <row r="29" spans="1:21" ht="15">
      <c r="A29" s="15">
        <v>25</v>
      </c>
      <c r="B29" s="16"/>
      <c r="C29" s="17"/>
      <c r="D29" s="17"/>
      <c r="E29" s="17"/>
      <c r="F29" s="18"/>
      <c r="G29" s="16"/>
      <c r="H29" s="16"/>
      <c r="I29" s="19"/>
      <c r="J29" s="26"/>
      <c r="K29" s="26"/>
      <c r="L29" s="4"/>
      <c r="M29" s="58" t="s">
        <v>51</v>
      </c>
      <c r="N29" s="59"/>
      <c r="O29" s="59"/>
      <c r="P29" s="59"/>
      <c r="Q29" s="59"/>
      <c r="R29" s="59"/>
      <c r="S29" s="59"/>
      <c r="T29" s="59">
        <f>V3*0.07</f>
        <v>1.5435</v>
      </c>
      <c r="U29" s="59">
        <f>V3*0.07</f>
        <v>1.5435</v>
      </c>
    </row>
    <row r="30" spans="1:21" ht="15">
      <c r="A30" s="15">
        <v>26</v>
      </c>
      <c r="B30" s="16"/>
      <c r="C30" s="17"/>
      <c r="D30" s="17"/>
      <c r="E30" s="17"/>
      <c r="F30" s="18"/>
      <c r="G30" s="16"/>
      <c r="H30" s="16"/>
      <c r="I30" s="19"/>
      <c r="J30" s="26"/>
      <c r="K30" s="26"/>
      <c r="L30" s="4"/>
      <c r="M30" s="61" t="s">
        <v>52</v>
      </c>
      <c r="N30" s="62"/>
      <c r="O30" s="62"/>
      <c r="P30" s="62"/>
      <c r="Q30" s="62"/>
      <c r="R30" s="62"/>
      <c r="S30" s="62"/>
      <c r="T30" s="62"/>
      <c r="U30" s="62">
        <f>V3*0.06</f>
        <v>1.323</v>
      </c>
    </row>
    <row r="31" spans="1:21" ht="15">
      <c r="A31" s="15">
        <v>27</v>
      </c>
      <c r="B31" s="16"/>
      <c r="C31" s="17"/>
      <c r="D31" s="17"/>
      <c r="E31" s="17"/>
      <c r="F31" s="18"/>
      <c r="G31" s="16"/>
      <c r="H31" s="16"/>
      <c r="I31" s="19"/>
      <c r="J31" s="26"/>
      <c r="K31" s="26"/>
      <c r="L31" s="4"/>
      <c r="M31" s="55" t="s">
        <v>53</v>
      </c>
      <c r="N31" s="59">
        <f aca="true" t="shared" si="1" ref="N31:U31">SUM(N23:N30)</f>
        <v>22.05</v>
      </c>
      <c r="O31" s="59">
        <f t="shared" si="1"/>
        <v>22.05</v>
      </c>
      <c r="P31" s="59">
        <f t="shared" si="1"/>
        <v>22.05</v>
      </c>
      <c r="Q31" s="59">
        <f t="shared" si="1"/>
        <v>22.049999999999997</v>
      </c>
      <c r="R31" s="59">
        <f t="shared" si="1"/>
        <v>22.050000000000004</v>
      </c>
      <c r="S31" s="59">
        <f t="shared" si="1"/>
        <v>22.05</v>
      </c>
      <c r="T31" s="59">
        <f t="shared" si="1"/>
        <v>22.05</v>
      </c>
      <c r="U31" s="59">
        <f t="shared" si="1"/>
        <v>22.05</v>
      </c>
    </row>
    <row r="32" spans="1:21" ht="15">
      <c r="A32" s="15">
        <v>28</v>
      </c>
      <c r="B32" s="16"/>
      <c r="C32" s="17"/>
      <c r="D32" s="17"/>
      <c r="E32" s="17"/>
      <c r="F32" s="18"/>
      <c r="G32" s="16"/>
      <c r="H32" s="16"/>
      <c r="I32" s="19"/>
      <c r="J32" s="26"/>
      <c r="K32" s="26"/>
      <c r="L32" s="4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>
      <c r="A33" s="15">
        <v>29</v>
      </c>
      <c r="B33" s="16"/>
      <c r="C33" s="17"/>
      <c r="D33" s="17"/>
      <c r="E33" s="17"/>
      <c r="F33" s="18"/>
      <c r="G33" s="16"/>
      <c r="H33" s="16"/>
      <c r="I33" s="19"/>
      <c r="J33" s="26"/>
      <c r="K33" s="26"/>
      <c r="L33" s="4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5">
      <c r="A34" s="15">
        <v>30</v>
      </c>
      <c r="B34" s="16"/>
      <c r="C34" s="17"/>
      <c r="D34" s="17"/>
      <c r="E34" s="17"/>
      <c r="F34" s="18"/>
      <c r="G34" s="16"/>
      <c r="H34" s="16"/>
      <c r="I34" s="19"/>
      <c r="J34" s="26"/>
      <c r="K34" s="26"/>
      <c r="L34" s="4"/>
      <c r="M34" s="63" t="s">
        <v>55</v>
      </c>
      <c r="N34" s="38"/>
      <c r="O34" s="38"/>
      <c r="P34" s="38"/>
      <c r="Q34" s="38"/>
      <c r="R34" s="38"/>
      <c r="S34" s="38"/>
      <c r="T34" s="38"/>
      <c r="U34" s="38"/>
    </row>
    <row r="35" spans="1:21" ht="15">
      <c r="A35" s="15">
        <v>31</v>
      </c>
      <c r="B35" s="16"/>
      <c r="C35" s="17"/>
      <c r="D35" s="17"/>
      <c r="E35" s="17"/>
      <c r="F35" s="18"/>
      <c r="G35" s="16"/>
      <c r="H35" s="16"/>
      <c r="I35" s="19"/>
      <c r="J35" s="26"/>
      <c r="K35" s="26"/>
      <c r="L35" s="4"/>
      <c r="M35" s="64" t="s">
        <v>36</v>
      </c>
      <c r="N35" s="65" t="s">
        <v>37</v>
      </c>
      <c r="O35" s="65" t="s">
        <v>38</v>
      </c>
      <c r="P35" s="65" t="s">
        <v>39</v>
      </c>
      <c r="Q35" s="65" t="s">
        <v>40</v>
      </c>
      <c r="R35" s="65" t="s">
        <v>41</v>
      </c>
      <c r="S35" s="65" t="s">
        <v>42</v>
      </c>
      <c r="T35" s="65" t="s">
        <v>43</v>
      </c>
      <c r="U35" s="65" t="s">
        <v>44</v>
      </c>
    </row>
    <row r="36" spans="1:21" ht="15">
      <c r="A36" s="15">
        <v>32</v>
      </c>
      <c r="B36" s="16"/>
      <c r="C36" s="17"/>
      <c r="D36" s="17"/>
      <c r="E36" s="17"/>
      <c r="F36" s="18"/>
      <c r="G36" s="16"/>
      <c r="H36" s="16"/>
      <c r="I36" s="19"/>
      <c r="J36" s="26"/>
      <c r="K36" s="26"/>
      <c r="L36" s="4"/>
      <c r="M36" s="66" t="s">
        <v>45</v>
      </c>
      <c r="N36" s="67">
        <f>V4</f>
        <v>14.700000000000001</v>
      </c>
      <c r="O36" s="68">
        <f>V4*0.6</f>
        <v>8.82</v>
      </c>
      <c r="P36" s="67">
        <f>V4*0.5</f>
        <v>7.3500000000000005</v>
      </c>
      <c r="Q36" s="67">
        <f>V4*0.4</f>
        <v>5.880000000000001</v>
      </c>
      <c r="R36" s="67">
        <f>V4*0.3</f>
        <v>4.41</v>
      </c>
      <c r="S36" s="67">
        <f>V4*0.28</f>
        <v>4.1160000000000005</v>
      </c>
      <c r="T36" s="67">
        <f>V4*0.27</f>
        <v>3.9690000000000007</v>
      </c>
      <c r="U36" s="67">
        <f>V4*0.24</f>
        <v>3.528</v>
      </c>
    </row>
    <row r="37" spans="1:21" ht="15">
      <c r="A37" s="15">
        <v>33</v>
      </c>
      <c r="B37" s="16"/>
      <c r="C37" s="17"/>
      <c r="D37" s="17"/>
      <c r="E37" s="17"/>
      <c r="F37" s="18"/>
      <c r="G37" s="16"/>
      <c r="H37" s="16"/>
      <c r="I37" s="19"/>
      <c r="J37" s="26"/>
      <c r="K37" s="26"/>
      <c r="L37" s="4"/>
      <c r="M37" s="66" t="s">
        <v>46</v>
      </c>
      <c r="N37" s="67"/>
      <c r="O37" s="67">
        <f>V4*0.4</f>
        <v>5.880000000000001</v>
      </c>
      <c r="P37" s="67">
        <f>V4*0.3</f>
        <v>4.41</v>
      </c>
      <c r="Q37" s="67">
        <f>V4*0.3</f>
        <v>4.41</v>
      </c>
      <c r="R37" s="67">
        <f>V4*0.25</f>
        <v>3.6750000000000003</v>
      </c>
      <c r="S37" s="67">
        <f>V4*0.22</f>
        <v>3.2340000000000004</v>
      </c>
      <c r="T37" s="67">
        <f>V4*0.2</f>
        <v>2.9400000000000004</v>
      </c>
      <c r="U37" s="67">
        <f>V4*0.18</f>
        <v>2.646</v>
      </c>
    </row>
    <row r="38" spans="1:21" ht="15">
      <c r="A38" s="15">
        <v>34</v>
      </c>
      <c r="B38" s="16"/>
      <c r="C38" s="17"/>
      <c r="D38" s="17"/>
      <c r="E38" s="17"/>
      <c r="F38" s="18"/>
      <c r="G38" s="16"/>
      <c r="H38" s="16"/>
      <c r="I38" s="19"/>
      <c r="J38" s="26"/>
      <c r="K38" s="26"/>
      <c r="L38" s="4"/>
      <c r="M38" s="66" t="s">
        <v>47</v>
      </c>
      <c r="N38" s="67"/>
      <c r="O38" s="67"/>
      <c r="P38" s="67">
        <f>V4*0.2</f>
        <v>2.9400000000000004</v>
      </c>
      <c r="Q38" s="67">
        <f>V4*0.2</f>
        <v>2.9400000000000004</v>
      </c>
      <c r="R38" s="67">
        <f>V4*0.2</f>
        <v>2.9400000000000004</v>
      </c>
      <c r="S38" s="67">
        <f>V4*0.18</f>
        <v>2.646</v>
      </c>
      <c r="T38" s="67">
        <f>V4*0.16</f>
        <v>2.3520000000000003</v>
      </c>
      <c r="U38" s="67">
        <f>V4*0.15</f>
        <v>2.205</v>
      </c>
    </row>
    <row r="39" spans="1:21" ht="15">
      <c r="A39" s="15">
        <v>35</v>
      </c>
      <c r="B39" s="16"/>
      <c r="C39" s="17"/>
      <c r="D39" s="17"/>
      <c r="E39" s="17"/>
      <c r="F39" s="18"/>
      <c r="G39" s="16"/>
      <c r="H39" s="16"/>
      <c r="I39" s="19"/>
      <c r="J39" s="26"/>
      <c r="K39" s="26"/>
      <c r="L39" s="4"/>
      <c r="M39" s="66" t="s">
        <v>48</v>
      </c>
      <c r="N39" s="67"/>
      <c r="O39" s="67"/>
      <c r="P39" s="67"/>
      <c r="Q39" s="67">
        <f>V4*0.1</f>
        <v>1.4700000000000002</v>
      </c>
      <c r="R39" s="67">
        <f>V4*0.15</f>
        <v>2.205</v>
      </c>
      <c r="S39" s="67">
        <f>V4*0.14</f>
        <v>2.0580000000000003</v>
      </c>
      <c r="T39" s="67">
        <f>V4*0.12</f>
        <v>1.764</v>
      </c>
      <c r="U39" s="67">
        <f>V4*0.12</f>
        <v>1.764</v>
      </c>
    </row>
    <row r="40" spans="1:21" ht="15">
      <c r="A40" s="15">
        <v>36</v>
      </c>
      <c r="B40" s="16"/>
      <c r="C40" s="17"/>
      <c r="D40" s="17"/>
      <c r="E40" s="17"/>
      <c r="F40" s="18"/>
      <c r="G40" s="16"/>
      <c r="H40" s="16"/>
      <c r="I40" s="19"/>
      <c r="J40" s="26"/>
      <c r="K40" s="26"/>
      <c r="L40" s="4"/>
      <c r="M40" s="66" t="s">
        <v>49</v>
      </c>
      <c r="N40" s="67"/>
      <c r="O40" s="67"/>
      <c r="P40" s="67"/>
      <c r="Q40" s="67"/>
      <c r="R40" s="67">
        <f>V4*0.1</f>
        <v>1.4700000000000002</v>
      </c>
      <c r="S40" s="67">
        <f>V4*0.1</f>
        <v>1.4700000000000002</v>
      </c>
      <c r="T40" s="67">
        <f>V4*0.1</f>
        <v>1.4700000000000002</v>
      </c>
      <c r="U40" s="67">
        <f>V4*0.1</f>
        <v>1.4700000000000002</v>
      </c>
    </row>
    <row r="41" spans="1:21" ht="15">
      <c r="A41" s="15">
        <v>37</v>
      </c>
      <c r="B41" s="16"/>
      <c r="C41" s="17"/>
      <c r="D41" s="17"/>
      <c r="E41" s="17"/>
      <c r="F41" s="18"/>
      <c r="G41" s="16"/>
      <c r="H41" s="16"/>
      <c r="I41" s="19"/>
      <c r="J41" s="26"/>
      <c r="K41" s="26"/>
      <c r="L41" s="4"/>
      <c r="M41" s="66" t="s">
        <v>50</v>
      </c>
      <c r="N41" s="67"/>
      <c r="O41" s="67"/>
      <c r="P41" s="67"/>
      <c r="Q41" s="67"/>
      <c r="R41" s="67"/>
      <c r="S41" s="67">
        <f>V4*0.08</f>
        <v>1.1760000000000002</v>
      </c>
      <c r="T41" s="67">
        <f>V4*0.08</f>
        <v>1.1760000000000002</v>
      </c>
      <c r="U41" s="67">
        <f>V4*0.08</f>
        <v>1.1760000000000002</v>
      </c>
    </row>
    <row r="42" spans="1:21" ht="15">
      <c r="A42" s="15">
        <v>38</v>
      </c>
      <c r="B42" s="16"/>
      <c r="C42" s="17"/>
      <c r="D42" s="17"/>
      <c r="E42" s="17"/>
      <c r="F42" s="18"/>
      <c r="G42" s="16"/>
      <c r="H42" s="16"/>
      <c r="I42" s="19"/>
      <c r="J42" s="26"/>
      <c r="K42" s="26"/>
      <c r="L42" s="4"/>
      <c r="M42" s="66" t="s">
        <v>51</v>
      </c>
      <c r="N42" s="67"/>
      <c r="O42" s="67"/>
      <c r="P42" s="67"/>
      <c r="Q42" s="67"/>
      <c r="R42" s="67"/>
      <c r="S42" s="67"/>
      <c r="T42" s="67">
        <f>V4*0.07</f>
        <v>1.0290000000000001</v>
      </c>
      <c r="U42" s="67">
        <f>V4*0.07</f>
        <v>1.0290000000000001</v>
      </c>
    </row>
    <row r="43" spans="1:21" ht="15">
      <c r="A43" s="15">
        <v>39</v>
      </c>
      <c r="B43" s="16"/>
      <c r="C43" s="17"/>
      <c r="D43" s="17"/>
      <c r="E43" s="17"/>
      <c r="F43" s="18"/>
      <c r="G43" s="16"/>
      <c r="H43" s="16"/>
      <c r="I43" s="19"/>
      <c r="J43" s="26"/>
      <c r="K43" s="26"/>
      <c r="L43" s="4"/>
      <c r="M43" s="69" t="s">
        <v>52</v>
      </c>
      <c r="N43" s="70"/>
      <c r="O43" s="70"/>
      <c r="P43" s="70"/>
      <c r="Q43" s="70"/>
      <c r="R43" s="70"/>
      <c r="S43" s="70"/>
      <c r="T43" s="70"/>
      <c r="U43" s="70">
        <f>V4*0.06</f>
        <v>0.882</v>
      </c>
    </row>
    <row r="44" spans="1:21" ht="15">
      <c r="A44" s="15">
        <v>40</v>
      </c>
      <c r="B44" s="16"/>
      <c r="C44" s="17"/>
      <c r="D44" s="17"/>
      <c r="E44" s="17"/>
      <c r="F44" s="18"/>
      <c r="G44" s="16"/>
      <c r="H44" s="16"/>
      <c r="I44" s="19"/>
      <c r="J44" s="26"/>
      <c r="K44" s="26"/>
      <c r="L44" s="4"/>
      <c r="M44" s="63" t="s">
        <v>53</v>
      </c>
      <c r="N44" s="67">
        <f aca="true" t="shared" si="2" ref="N44:U44">SUM(N36:N43)</f>
        <v>14.700000000000001</v>
      </c>
      <c r="O44" s="67">
        <f t="shared" si="2"/>
        <v>14.700000000000001</v>
      </c>
      <c r="P44" s="67">
        <f t="shared" si="2"/>
        <v>14.700000000000003</v>
      </c>
      <c r="Q44" s="67">
        <f t="shared" si="2"/>
        <v>14.700000000000001</v>
      </c>
      <c r="R44" s="67">
        <f t="shared" si="2"/>
        <v>14.700000000000003</v>
      </c>
      <c r="S44" s="67">
        <f t="shared" si="2"/>
        <v>14.700000000000003</v>
      </c>
      <c r="T44" s="67">
        <f t="shared" si="2"/>
        <v>14.700000000000001</v>
      </c>
      <c r="U44" s="67">
        <f t="shared" si="2"/>
        <v>14.7</v>
      </c>
    </row>
    <row r="45" spans="1:21" ht="15">
      <c r="A45" s="15">
        <v>41</v>
      </c>
      <c r="B45" s="16"/>
      <c r="C45" s="17"/>
      <c r="D45" s="17"/>
      <c r="E45" s="17"/>
      <c r="F45" s="18"/>
      <c r="G45" s="16"/>
      <c r="H45" s="16"/>
      <c r="I45" s="19"/>
      <c r="J45" s="26"/>
      <c r="K45" s="26"/>
      <c r="L45" s="4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5">
      <c r="A46" s="15">
        <v>42</v>
      </c>
      <c r="B46" s="16"/>
      <c r="C46" s="17"/>
      <c r="D46" s="17"/>
      <c r="E46" s="17"/>
      <c r="F46" s="18"/>
      <c r="G46" s="16"/>
      <c r="H46" s="16"/>
      <c r="I46" s="19"/>
      <c r="J46" s="26"/>
      <c r="K46" s="26"/>
      <c r="L46" s="4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5">
      <c r="A47" s="15">
        <v>43</v>
      </c>
      <c r="B47" s="16"/>
      <c r="C47" s="17"/>
      <c r="D47" s="17"/>
      <c r="E47" s="17"/>
      <c r="F47" s="18"/>
      <c r="G47" s="16"/>
      <c r="H47" s="16"/>
      <c r="I47" s="19"/>
      <c r="J47" s="26"/>
      <c r="K47" s="26"/>
      <c r="L47" s="4"/>
      <c r="M47" s="71" t="s">
        <v>56</v>
      </c>
      <c r="N47" s="41"/>
      <c r="O47" s="41"/>
      <c r="P47" s="41"/>
      <c r="Q47" s="41"/>
      <c r="R47" s="41"/>
      <c r="S47" s="41"/>
      <c r="T47" s="41"/>
      <c r="U47" s="41"/>
    </row>
    <row r="48" spans="1:21" ht="15">
      <c r="A48" s="15">
        <v>44</v>
      </c>
      <c r="B48" s="16"/>
      <c r="C48" s="17"/>
      <c r="D48" s="17"/>
      <c r="E48" s="17"/>
      <c r="F48" s="18"/>
      <c r="G48" s="16"/>
      <c r="H48" s="16"/>
      <c r="I48" s="19"/>
      <c r="J48" s="26"/>
      <c r="K48" s="26"/>
      <c r="L48" s="4"/>
      <c r="M48" s="72" t="s">
        <v>36</v>
      </c>
      <c r="N48" s="73" t="s">
        <v>37</v>
      </c>
      <c r="O48" s="73" t="s">
        <v>38</v>
      </c>
      <c r="P48" s="73" t="s">
        <v>39</v>
      </c>
      <c r="Q48" s="73" t="s">
        <v>40</v>
      </c>
      <c r="R48" s="73" t="s">
        <v>41</v>
      </c>
      <c r="S48" s="73" t="s">
        <v>42</v>
      </c>
      <c r="T48" s="73" t="s">
        <v>43</v>
      </c>
      <c r="U48" s="73" t="s">
        <v>44</v>
      </c>
    </row>
    <row r="49" spans="1:21" ht="15">
      <c r="A49" s="15">
        <v>45</v>
      </c>
      <c r="B49" s="16"/>
      <c r="C49" s="17"/>
      <c r="D49" s="17"/>
      <c r="E49" s="17"/>
      <c r="F49" s="18"/>
      <c r="G49" s="16"/>
      <c r="H49" s="16"/>
      <c r="I49" s="19"/>
      <c r="J49" s="26"/>
      <c r="K49" s="26"/>
      <c r="L49" s="4"/>
      <c r="M49" s="74" t="s">
        <v>45</v>
      </c>
      <c r="N49" s="75">
        <f>V5</f>
        <v>7.3500000000000005</v>
      </c>
      <c r="O49" s="76">
        <f>V5*0.6</f>
        <v>4.41</v>
      </c>
      <c r="P49" s="75">
        <f>V5*0.5</f>
        <v>3.6750000000000003</v>
      </c>
      <c r="Q49" s="75">
        <f>V5*0.4</f>
        <v>2.9400000000000004</v>
      </c>
      <c r="R49" s="75">
        <f>V5*0.3</f>
        <v>2.205</v>
      </c>
      <c r="S49" s="75">
        <f>V5*0.28</f>
        <v>2.0580000000000003</v>
      </c>
      <c r="T49" s="75">
        <f>V5*0.27</f>
        <v>1.9845000000000004</v>
      </c>
      <c r="U49" s="75">
        <f>V5*0.24</f>
        <v>1.764</v>
      </c>
    </row>
    <row r="50" spans="1:21" ht="15">
      <c r="A50" s="15">
        <v>46</v>
      </c>
      <c r="B50" s="16"/>
      <c r="C50" s="17"/>
      <c r="D50" s="17"/>
      <c r="E50" s="17"/>
      <c r="F50" s="18"/>
      <c r="G50" s="16"/>
      <c r="H50" s="16"/>
      <c r="I50" s="19"/>
      <c r="J50" s="26"/>
      <c r="K50" s="26"/>
      <c r="L50" s="4"/>
      <c r="M50" s="74" t="s">
        <v>46</v>
      </c>
      <c r="N50" s="75"/>
      <c r="O50" s="75">
        <f>V5*0.4</f>
        <v>2.9400000000000004</v>
      </c>
      <c r="P50" s="75">
        <f>V5*0.3</f>
        <v>2.205</v>
      </c>
      <c r="Q50" s="75">
        <f>V5*0.3</f>
        <v>2.205</v>
      </c>
      <c r="R50" s="75">
        <f>V5*0.25</f>
        <v>1.8375000000000001</v>
      </c>
      <c r="S50" s="75">
        <f>V5*0.22</f>
        <v>1.6170000000000002</v>
      </c>
      <c r="T50" s="75">
        <f>V5*0.2</f>
        <v>1.4700000000000002</v>
      </c>
      <c r="U50" s="75">
        <f>V5*0.18</f>
        <v>1.323</v>
      </c>
    </row>
    <row r="51" spans="1:21" ht="15">
      <c r="A51" s="15">
        <v>47</v>
      </c>
      <c r="B51" s="16"/>
      <c r="C51" s="17"/>
      <c r="D51" s="17"/>
      <c r="E51" s="17"/>
      <c r="F51" s="18"/>
      <c r="G51" s="16"/>
      <c r="H51" s="16"/>
      <c r="I51" s="19"/>
      <c r="J51" s="26"/>
      <c r="K51" s="26"/>
      <c r="L51" s="4"/>
      <c r="M51" s="74" t="s">
        <v>47</v>
      </c>
      <c r="N51" s="75"/>
      <c r="O51" s="75"/>
      <c r="P51" s="75">
        <f>V5*0.2</f>
        <v>1.4700000000000002</v>
      </c>
      <c r="Q51" s="75">
        <f>V5*0.2</f>
        <v>1.4700000000000002</v>
      </c>
      <c r="R51" s="75">
        <f>V5*0.2</f>
        <v>1.4700000000000002</v>
      </c>
      <c r="S51" s="75">
        <f>V5*0.18</f>
        <v>1.323</v>
      </c>
      <c r="T51" s="75">
        <f>V5*0.16</f>
        <v>1.1760000000000002</v>
      </c>
      <c r="U51" s="75">
        <f>V5*0.15</f>
        <v>1.1025</v>
      </c>
    </row>
    <row r="52" spans="1:21" ht="15">
      <c r="A52" s="15">
        <v>48</v>
      </c>
      <c r="B52" s="16"/>
      <c r="C52" s="17"/>
      <c r="D52" s="17"/>
      <c r="E52" s="17"/>
      <c r="F52" s="18"/>
      <c r="G52" s="16"/>
      <c r="H52" s="16"/>
      <c r="I52" s="19"/>
      <c r="J52" s="26"/>
      <c r="K52" s="26"/>
      <c r="L52" s="4"/>
      <c r="M52" s="74" t="s">
        <v>48</v>
      </c>
      <c r="N52" s="75"/>
      <c r="O52" s="75"/>
      <c r="P52" s="75"/>
      <c r="Q52" s="75">
        <f>V5*0.1</f>
        <v>0.7350000000000001</v>
      </c>
      <c r="R52" s="75">
        <f>V5*0.15</f>
        <v>1.1025</v>
      </c>
      <c r="S52" s="75">
        <f>V5*0.14</f>
        <v>1.0290000000000001</v>
      </c>
      <c r="T52" s="75">
        <f>V5*0.12</f>
        <v>0.882</v>
      </c>
      <c r="U52" s="75">
        <f>V5*0.12</f>
        <v>0.882</v>
      </c>
    </row>
    <row r="53" spans="1:21" ht="15">
      <c r="A53" s="15">
        <v>49</v>
      </c>
      <c r="B53" s="16"/>
      <c r="C53" s="17"/>
      <c r="D53" s="17"/>
      <c r="E53" s="17"/>
      <c r="F53" s="18"/>
      <c r="G53" s="16"/>
      <c r="H53" s="16"/>
      <c r="I53" s="19"/>
      <c r="J53" s="26"/>
      <c r="K53" s="26"/>
      <c r="L53" s="4"/>
      <c r="M53" s="74" t="s">
        <v>49</v>
      </c>
      <c r="N53" s="75"/>
      <c r="O53" s="75"/>
      <c r="P53" s="75"/>
      <c r="Q53" s="75"/>
      <c r="R53" s="75">
        <f>V5*0.1</f>
        <v>0.7350000000000001</v>
      </c>
      <c r="S53" s="75">
        <f>V5*0.1</f>
        <v>0.7350000000000001</v>
      </c>
      <c r="T53" s="75">
        <f>V5*0.1</f>
        <v>0.7350000000000001</v>
      </c>
      <c r="U53" s="75">
        <f>V5*0.1</f>
        <v>0.7350000000000001</v>
      </c>
    </row>
    <row r="54" spans="1:21" ht="15">
      <c r="A54" s="15">
        <v>50</v>
      </c>
      <c r="B54" s="16"/>
      <c r="C54" s="17"/>
      <c r="D54" s="17"/>
      <c r="E54" s="17"/>
      <c r="F54" s="18"/>
      <c r="G54" s="16"/>
      <c r="H54" s="16"/>
      <c r="I54" s="19"/>
      <c r="J54" s="26"/>
      <c r="K54" s="26"/>
      <c r="L54" s="4"/>
      <c r="M54" s="74" t="s">
        <v>50</v>
      </c>
      <c r="N54" s="75"/>
      <c r="O54" s="75"/>
      <c r="P54" s="75"/>
      <c r="Q54" s="75"/>
      <c r="R54" s="75"/>
      <c r="S54" s="75">
        <f>V5*0.08</f>
        <v>0.5880000000000001</v>
      </c>
      <c r="T54" s="75">
        <f>V5*0.08</f>
        <v>0.5880000000000001</v>
      </c>
      <c r="U54" s="75">
        <f>V5*0.08</f>
        <v>0.5880000000000001</v>
      </c>
    </row>
    <row r="55" spans="1:21" ht="15">
      <c r="A55" s="15">
        <v>51</v>
      </c>
      <c r="B55" s="16"/>
      <c r="C55" s="17"/>
      <c r="D55" s="17"/>
      <c r="E55" s="17"/>
      <c r="F55" s="18"/>
      <c r="G55" s="16"/>
      <c r="H55" s="16"/>
      <c r="I55" s="19"/>
      <c r="J55" s="26"/>
      <c r="K55" s="26"/>
      <c r="L55" s="4"/>
      <c r="M55" s="74" t="s">
        <v>51</v>
      </c>
      <c r="N55" s="75"/>
      <c r="O55" s="75"/>
      <c r="P55" s="75"/>
      <c r="Q55" s="75"/>
      <c r="R55" s="75"/>
      <c r="S55" s="75"/>
      <c r="T55" s="75">
        <f>V5*0.07</f>
        <v>0.5145000000000001</v>
      </c>
      <c r="U55" s="75">
        <f>V5*0.07</f>
        <v>0.5145000000000001</v>
      </c>
    </row>
    <row r="56" spans="1:21" ht="15">
      <c r="A56" s="15">
        <v>52</v>
      </c>
      <c r="B56" s="15"/>
      <c r="C56" s="15"/>
      <c r="D56" s="15"/>
      <c r="E56" s="15"/>
      <c r="F56" s="18"/>
      <c r="G56" s="16"/>
      <c r="H56" s="16"/>
      <c r="I56" s="19"/>
      <c r="J56" s="26"/>
      <c r="K56" s="26"/>
      <c r="L56" s="4"/>
      <c r="M56" s="77" t="s">
        <v>52</v>
      </c>
      <c r="N56" s="78"/>
      <c r="O56" s="78"/>
      <c r="P56" s="78"/>
      <c r="Q56" s="78"/>
      <c r="R56" s="78"/>
      <c r="S56" s="78"/>
      <c r="T56" s="78"/>
      <c r="U56" s="78">
        <f>V5*0.06</f>
        <v>0.441</v>
      </c>
    </row>
    <row r="57" spans="1:21" ht="15">
      <c r="A57" s="15">
        <v>53</v>
      </c>
      <c r="B57" s="15"/>
      <c r="C57" s="15"/>
      <c r="D57" s="15"/>
      <c r="E57" s="15"/>
      <c r="F57" s="18"/>
      <c r="G57" s="16"/>
      <c r="H57" s="16"/>
      <c r="I57" s="19"/>
      <c r="J57" s="26"/>
      <c r="K57" s="26"/>
      <c r="L57" s="4"/>
      <c r="M57" s="71" t="s">
        <v>53</v>
      </c>
      <c r="N57" s="75">
        <f aca="true" t="shared" si="3" ref="N57:U57">SUM(N49:N56)</f>
        <v>7.3500000000000005</v>
      </c>
      <c r="O57" s="75">
        <f t="shared" si="3"/>
        <v>7.3500000000000005</v>
      </c>
      <c r="P57" s="75">
        <f t="shared" si="3"/>
        <v>7.350000000000001</v>
      </c>
      <c r="Q57" s="75">
        <f t="shared" si="3"/>
        <v>7.3500000000000005</v>
      </c>
      <c r="R57" s="75">
        <f t="shared" si="3"/>
        <v>7.350000000000001</v>
      </c>
      <c r="S57" s="75">
        <f t="shared" si="3"/>
        <v>7.350000000000001</v>
      </c>
      <c r="T57" s="75">
        <f t="shared" si="3"/>
        <v>7.3500000000000005</v>
      </c>
      <c r="U57" s="75">
        <f t="shared" si="3"/>
        <v>7.35</v>
      </c>
    </row>
    <row r="58" spans="1:13" ht="15">
      <c r="A58" s="15">
        <v>54</v>
      </c>
      <c r="B58" s="15"/>
      <c r="C58" s="15"/>
      <c r="D58" s="15"/>
      <c r="E58" s="15"/>
      <c r="F58" s="18"/>
      <c r="G58" s="16"/>
      <c r="H58" s="16"/>
      <c r="I58" s="19"/>
      <c r="J58" s="26"/>
      <c r="K58" s="26"/>
      <c r="L58" s="4"/>
      <c r="M58" s="4"/>
    </row>
    <row r="59" spans="1:13" ht="15">
      <c r="A59" s="15">
        <v>55</v>
      </c>
      <c r="B59" s="15"/>
      <c r="C59" s="15"/>
      <c r="D59" s="15"/>
      <c r="E59" s="15"/>
      <c r="F59" s="18"/>
      <c r="G59" s="16"/>
      <c r="H59" s="16"/>
      <c r="I59" s="19"/>
      <c r="J59" s="26"/>
      <c r="K59" s="26"/>
      <c r="L59" s="4"/>
      <c r="M59" s="4"/>
    </row>
    <row r="60" spans="1:13" ht="15">
      <c r="A60" s="15">
        <v>56</v>
      </c>
      <c r="B60" s="15"/>
      <c r="C60" s="15"/>
      <c r="D60" s="15"/>
      <c r="E60" s="15"/>
      <c r="F60" s="18"/>
      <c r="G60" s="16"/>
      <c r="H60" s="16"/>
      <c r="I60" s="19"/>
      <c r="J60" s="26"/>
      <c r="K60" s="26"/>
      <c r="L60" s="4"/>
      <c r="M60" s="4"/>
    </row>
    <row r="61" spans="1:13" ht="15">
      <c r="A61" s="15">
        <v>57</v>
      </c>
      <c r="B61" s="15"/>
      <c r="C61" s="15"/>
      <c r="D61" s="15"/>
      <c r="E61" s="15"/>
      <c r="F61" s="18"/>
      <c r="G61" s="16"/>
      <c r="H61" s="16"/>
      <c r="I61" s="19"/>
      <c r="J61" s="26"/>
      <c r="K61" s="26"/>
      <c r="L61" s="4"/>
      <c r="M61" s="4"/>
    </row>
    <row r="62" spans="1:13" ht="15">
      <c r="A62" s="15">
        <v>58</v>
      </c>
      <c r="B62" s="15"/>
      <c r="C62" s="15"/>
      <c r="D62" s="15"/>
      <c r="E62" s="15"/>
      <c r="F62" s="18"/>
      <c r="G62" s="16"/>
      <c r="H62" s="16"/>
      <c r="I62" s="19"/>
      <c r="J62" s="26"/>
      <c r="K62" s="26"/>
      <c r="L62" s="4"/>
      <c r="M62" s="4"/>
    </row>
    <row r="63" spans="1:13" ht="15">
      <c r="A63" s="15">
        <v>59</v>
      </c>
      <c r="B63" s="15"/>
      <c r="C63" s="15"/>
      <c r="D63" s="15"/>
      <c r="E63" s="15"/>
      <c r="F63" s="18"/>
      <c r="G63" s="16"/>
      <c r="H63" s="16"/>
      <c r="I63" s="19"/>
      <c r="J63" s="26"/>
      <c r="K63" s="26"/>
      <c r="L63" s="4"/>
      <c r="M63" s="4"/>
    </row>
    <row r="64" spans="1:13" ht="15">
      <c r="A64" s="15">
        <v>60</v>
      </c>
      <c r="B64" s="15"/>
      <c r="C64" s="15"/>
      <c r="D64" s="15"/>
      <c r="E64" s="15"/>
      <c r="F64" s="18"/>
      <c r="G64" s="16"/>
      <c r="H64" s="16"/>
      <c r="I64" s="19"/>
      <c r="J64" s="26"/>
      <c r="K64" s="26"/>
      <c r="L64" s="4"/>
      <c r="M64" s="4"/>
    </row>
    <row r="65" spans="1:13" ht="15">
      <c r="A65" s="15">
        <v>61</v>
      </c>
      <c r="B65" s="15"/>
      <c r="C65" s="15"/>
      <c r="D65" s="15"/>
      <c r="E65" s="15"/>
      <c r="F65" s="18"/>
      <c r="G65" s="16"/>
      <c r="H65" s="16"/>
      <c r="I65" s="19"/>
      <c r="J65" s="26"/>
      <c r="K65" s="26"/>
      <c r="L65" s="4"/>
      <c r="M65" s="4"/>
    </row>
    <row r="66" spans="1:13" ht="15">
      <c r="A66" s="15">
        <v>62</v>
      </c>
      <c r="B66" s="15"/>
      <c r="C66" s="15"/>
      <c r="D66" s="15"/>
      <c r="E66" s="15"/>
      <c r="F66" s="18"/>
      <c r="G66" s="16"/>
      <c r="H66" s="16"/>
      <c r="I66" s="19"/>
      <c r="J66" s="26"/>
      <c r="K66" s="26"/>
      <c r="L66" s="4"/>
      <c r="M66" s="4"/>
    </row>
    <row r="67" spans="1:13" ht="15">
      <c r="A67" s="15">
        <v>63</v>
      </c>
      <c r="B67" s="15"/>
      <c r="C67" s="15"/>
      <c r="D67" s="15"/>
      <c r="E67" s="15"/>
      <c r="F67" s="18"/>
      <c r="G67" s="16"/>
      <c r="H67" s="16"/>
      <c r="I67" s="19"/>
      <c r="J67" s="26"/>
      <c r="K67" s="26"/>
      <c r="L67" s="4"/>
      <c r="M67" s="4"/>
    </row>
    <row r="68" spans="1:13" ht="15">
      <c r="A68" s="15">
        <v>64</v>
      </c>
      <c r="B68" s="15"/>
      <c r="C68" s="15"/>
      <c r="D68" s="15"/>
      <c r="E68" s="15"/>
      <c r="F68" s="18"/>
      <c r="G68" s="16"/>
      <c r="H68" s="16"/>
      <c r="I68" s="19"/>
      <c r="J68" s="26"/>
      <c r="K68" s="26"/>
      <c r="L68" s="4"/>
      <c r="M68" s="4"/>
    </row>
    <row r="69" spans="1:13" ht="15">
      <c r="A69" s="15">
        <v>65</v>
      </c>
      <c r="B69" s="15"/>
      <c r="C69" s="15"/>
      <c r="D69" s="15"/>
      <c r="E69" s="15"/>
      <c r="F69" s="18"/>
      <c r="G69" s="16"/>
      <c r="H69" s="16"/>
      <c r="I69" s="19"/>
      <c r="J69" s="26"/>
      <c r="K69" s="26"/>
      <c r="L69" s="4"/>
      <c r="M69" s="4"/>
    </row>
    <row r="70" spans="1:13" ht="15">
      <c r="A70" s="15">
        <v>66</v>
      </c>
      <c r="B70" s="15"/>
      <c r="C70" s="15"/>
      <c r="D70" s="15"/>
      <c r="E70" s="15"/>
      <c r="F70" s="18"/>
      <c r="G70" s="16"/>
      <c r="H70" s="16"/>
      <c r="I70" s="19"/>
      <c r="J70" s="26"/>
      <c r="K70" s="26"/>
      <c r="L70" s="4"/>
      <c r="M70" s="4"/>
    </row>
    <row r="71" spans="1:13" ht="15">
      <c r="A71" s="15">
        <v>67</v>
      </c>
      <c r="B71" s="15"/>
      <c r="C71" s="15"/>
      <c r="D71" s="15"/>
      <c r="E71" s="15"/>
      <c r="F71" s="18"/>
      <c r="G71" s="16"/>
      <c r="H71" s="16"/>
      <c r="I71" s="19"/>
      <c r="J71" s="26"/>
      <c r="K71" s="26"/>
      <c r="L71" s="4"/>
      <c r="M71" s="4"/>
    </row>
    <row r="72" spans="1:13" ht="15">
      <c r="A72" s="15">
        <v>68</v>
      </c>
      <c r="B72" s="15"/>
      <c r="C72" s="15"/>
      <c r="D72" s="15"/>
      <c r="E72" s="15"/>
      <c r="F72" s="18"/>
      <c r="G72" s="16"/>
      <c r="H72" s="16"/>
      <c r="I72" s="19"/>
      <c r="J72" s="26"/>
      <c r="K72" s="26"/>
      <c r="L72" s="4"/>
      <c r="M72" s="4"/>
    </row>
    <row r="73" spans="1:13" ht="15">
      <c r="A73" s="15">
        <v>69</v>
      </c>
      <c r="B73" s="15"/>
      <c r="C73" s="15"/>
      <c r="D73" s="15"/>
      <c r="E73" s="15"/>
      <c r="F73" s="18"/>
      <c r="G73" s="16"/>
      <c r="H73" s="16"/>
      <c r="I73" s="19"/>
      <c r="J73" s="26"/>
      <c r="K73" s="26"/>
      <c r="L73" s="4"/>
      <c r="M73" s="4"/>
    </row>
    <row r="74" spans="1:13" ht="15">
      <c r="A74" s="15">
        <v>70</v>
      </c>
      <c r="B74" s="15"/>
      <c r="C74" s="15"/>
      <c r="D74" s="15"/>
      <c r="E74" s="15"/>
      <c r="F74" s="18"/>
      <c r="G74" s="16"/>
      <c r="H74" s="16"/>
      <c r="I74" s="19"/>
      <c r="J74" s="26"/>
      <c r="K74" s="26"/>
      <c r="L74" s="4"/>
      <c r="M74" s="4"/>
    </row>
    <row r="75" spans="1:12" ht="15">
      <c r="A75" s="15">
        <v>71</v>
      </c>
      <c r="B75" s="15"/>
      <c r="C75" s="15"/>
      <c r="D75" s="15"/>
      <c r="E75" s="15"/>
      <c r="F75" s="18"/>
      <c r="G75" s="16"/>
      <c r="H75" s="16"/>
      <c r="I75" s="19"/>
      <c r="J75" s="26"/>
      <c r="K75" s="26"/>
      <c r="L75" s="4"/>
    </row>
    <row r="76" spans="1:12" ht="15">
      <c r="A76" s="15">
        <v>72</v>
      </c>
      <c r="B76" s="15"/>
      <c r="C76" s="15"/>
      <c r="D76" s="15"/>
      <c r="E76" s="15"/>
      <c r="F76" s="18"/>
      <c r="G76" s="16"/>
      <c r="H76" s="16"/>
      <c r="I76" s="19"/>
      <c r="J76" s="26"/>
      <c r="K76" s="26"/>
      <c r="L76" s="4"/>
    </row>
    <row r="77" spans="1:12" ht="15">
      <c r="A77" s="15">
        <v>73</v>
      </c>
      <c r="B77" s="15"/>
      <c r="C77" s="15"/>
      <c r="D77" s="15"/>
      <c r="E77" s="15"/>
      <c r="F77" s="18"/>
      <c r="G77" s="16"/>
      <c r="H77" s="16"/>
      <c r="I77" s="19"/>
      <c r="J77" s="26"/>
      <c r="K77" s="26"/>
      <c r="L77" s="4"/>
    </row>
    <row r="78" spans="1:12" ht="15">
      <c r="A78" s="15">
        <v>74</v>
      </c>
      <c r="B78" s="15"/>
      <c r="C78" s="15"/>
      <c r="D78" s="15"/>
      <c r="E78" s="15"/>
      <c r="F78" s="18"/>
      <c r="G78" s="16"/>
      <c r="H78" s="16"/>
      <c r="I78" s="19"/>
      <c r="J78" s="26"/>
      <c r="K78" s="26"/>
      <c r="L78" s="4"/>
    </row>
    <row r="79" spans="1:12" ht="15">
      <c r="A79" s="15">
        <v>75</v>
      </c>
      <c r="B79" s="15"/>
      <c r="C79" s="15"/>
      <c r="D79" s="15"/>
      <c r="E79" s="15"/>
      <c r="F79" s="18"/>
      <c r="G79" s="16"/>
      <c r="H79" s="16"/>
      <c r="I79" s="19"/>
      <c r="J79" s="26"/>
      <c r="K79" s="26"/>
      <c r="L79" s="4"/>
    </row>
    <row r="80" spans="1:12" ht="15">
      <c r="A80" s="15">
        <v>76</v>
      </c>
      <c r="B80" s="15"/>
      <c r="C80" s="15"/>
      <c r="D80" s="15"/>
      <c r="E80" s="15"/>
      <c r="F80" s="18"/>
      <c r="G80" s="16"/>
      <c r="H80" s="16"/>
      <c r="I80" s="19"/>
      <c r="J80" s="26"/>
      <c r="K80" s="26"/>
      <c r="L80" s="4"/>
    </row>
    <row r="81" spans="1:12" ht="15">
      <c r="A81" s="15">
        <v>77</v>
      </c>
      <c r="B81" s="15"/>
      <c r="C81" s="15"/>
      <c r="D81" s="15"/>
      <c r="E81" s="15"/>
      <c r="F81" s="18"/>
      <c r="G81" s="16"/>
      <c r="H81" s="16"/>
      <c r="I81" s="19"/>
      <c r="J81" s="26"/>
      <c r="K81" s="26"/>
      <c r="L81" s="4"/>
    </row>
    <row r="82" spans="1:12" ht="15">
      <c r="A82" s="15">
        <v>78</v>
      </c>
      <c r="B82" s="15"/>
      <c r="C82" s="15"/>
      <c r="D82" s="15"/>
      <c r="E82" s="15"/>
      <c r="F82" s="18"/>
      <c r="G82" s="16"/>
      <c r="H82" s="16"/>
      <c r="I82" s="19"/>
      <c r="J82" s="26"/>
      <c r="K82" s="26"/>
      <c r="L82" s="4"/>
    </row>
    <row r="83" spans="1:12" ht="15">
      <c r="A83" s="15">
        <v>79</v>
      </c>
      <c r="B83" s="15"/>
      <c r="C83" s="15"/>
      <c r="D83" s="15"/>
      <c r="E83" s="15"/>
      <c r="F83" s="18"/>
      <c r="G83" s="16"/>
      <c r="H83" s="16"/>
      <c r="I83" s="19"/>
      <c r="J83" s="26"/>
      <c r="K83" s="26"/>
      <c r="L83" s="4"/>
    </row>
    <row r="84" spans="1:12" ht="15">
      <c r="A84" s="15">
        <v>80</v>
      </c>
      <c r="B84" s="15"/>
      <c r="C84" s="15"/>
      <c r="D84" s="15"/>
      <c r="E84" s="15"/>
      <c r="F84" s="18"/>
      <c r="G84" s="16"/>
      <c r="H84" s="16"/>
      <c r="I84" s="19"/>
      <c r="J84" s="26"/>
      <c r="K84" s="26"/>
      <c r="L84" s="4"/>
    </row>
    <row r="85" spans="1:12" ht="15">
      <c r="A85" s="15">
        <v>81</v>
      </c>
      <c r="B85" s="15"/>
      <c r="C85" s="15"/>
      <c r="D85" s="15"/>
      <c r="E85" s="15"/>
      <c r="F85" s="18"/>
      <c r="G85" s="16"/>
      <c r="H85" s="16"/>
      <c r="I85" s="19"/>
      <c r="J85" s="26"/>
      <c r="K85" s="26"/>
      <c r="L85" s="4"/>
    </row>
    <row r="86" spans="1:12" ht="15">
      <c r="A86" s="15">
        <v>82</v>
      </c>
      <c r="B86" s="15"/>
      <c r="C86" s="15"/>
      <c r="D86" s="15"/>
      <c r="E86" s="15"/>
      <c r="F86" s="18"/>
      <c r="G86" s="16"/>
      <c r="H86" s="16"/>
      <c r="I86" s="19"/>
      <c r="J86" s="26"/>
      <c r="K86" s="26"/>
      <c r="L86" s="4"/>
    </row>
    <row r="87" spans="1:12" ht="15">
      <c r="A87" s="15">
        <v>83</v>
      </c>
      <c r="B87" s="15"/>
      <c r="C87" s="15"/>
      <c r="D87" s="15"/>
      <c r="E87" s="15"/>
      <c r="F87" s="18"/>
      <c r="G87" s="16"/>
      <c r="H87" s="16"/>
      <c r="I87" s="19"/>
      <c r="J87" s="26"/>
      <c r="K87" s="26"/>
      <c r="L87" s="4"/>
    </row>
    <row r="88" spans="1:12" ht="15">
      <c r="A88" s="15">
        <v>84</v>
      </c>
      <c r="B88" s="15"/>
      <c r="C88" s="15"/>
      <c r="D88" s="15"/>
      <c r="E88" s="15"/>
      <c r="F88" s="18"/>
      <c r="G88" s="16"/>
      <c r="H88" s="16"/>
      <c r="I88" s="19"/>
      <c r="J88" s="26"/>
      <c r="K88" s="26"/>
      <c r="L88" s="4"/>
    </row>
    <row r="89" spans="1:12" ht="15">
      <c r="A89" s="15">
        <v>85</v>
      </c>
      <c r="B89" s="15"/>
      <c r="C89" s="15"/>
      <c r="D89" s="15"/>
      <c r="E89" s="15"/>
      <c r="F89" s="18"/>
      <c r="G89" s="16"/>
      <c r="H89" s="16"/>
      <c r="I89" s="19"/>
      <c r="J89" s="26"/>
      <c r="K89" s="26"/>
      <c r="L89" s="4"/>
    </row>
    <row r="90" spans="1:12" ht="15">
      <c r="A90" s="15">
        <v>86</v>
      </c>
      <c r="B90" s="15"/>
      <c r="C90" s="15"/>
      <c r="D90" s="15"/>
      <c r="E90" s="15"/>
      <c r="F90" s="18"/>
      <c r="G90" s="16"/>
      <c r="H90" s="16"/>
      <c r="I90" s="19"/>
      <c r="J90" s="26"/>
      <c r="K90" s="26"/>
      <c r="L90" s="4"/>
    </row>
    <row r="91" spans="1:12" ht="15">
      <c r="A91" s="15">
        <v>87</v>
      </c>
      <c r="B91" s="15"/>
      <c r="C91" s="15"/>
      <c r="D91" s="15"/>
      <c r="E91" s="15"/>
      <c r="F91" s="18"/>
      <c r="G91" s="16"/>
      <c r="H91" s="16"/>
      <c r="I91" s="19"/>
      <c r="J91" s="26"/>
      <c r="K91" s="26"/>
      <c r="L91" s="4"/>
    </row>
    <row r="92" spans="1:12" ht="15">
      <c r="A92" s="15">
        <v>88</v>
      </c>
      <c r="B92" s="15"/>
      <c r="C92" s="15"/>
      <c r="D92" s="15"/>
      <c r="E92" s="15"/>
      <c r="F92" s="18"/>
      <c r="G92" s="16"/>
      <c r="H92" s="16"/>
      <c r="I92" s="19"/>
      <c r="J92" s="26"/>
      <c r="K92" s="26"/>
      <c r="L92" s="4"/>
    </row>
    <row r="93" spans="1:12" ht="15">
      <c r="A93" s="15">
        <v>89</v>
      </c>
      <c r="B93" s="15"/>
      <c r="C93" s="15"/>
      <c r="D93" s="15"/>
      <c r="E93" s="15"/>
      <c r="F93" s="18"/>
      <c r="G93" s="16"/>
      <c r="H93" s="16"/>
      <c r="I93" s="19"/>
      <c r="J93" s="26"/>
      <c r="K93" s="26"/>
      <c r="L93" s="4"/>
    </row>
    <row r="94" spans="1:12" ht="15">
      <c r="A94" s="15">
        <v>90</v>
      </c>
      <c r="B94" s="15"/>
      <c r="C94" s="15"/>
      <c r="D94" s="15"/>
      <c r="E94" s="15"/>
      <c r="F94" s="18"/>
      <c r="G94" s="16"/>
      <c r="H94" s="16"/>
      <c r="I94" s="19"/>
      <c r="J94" s="26"/>
      <c r="K94" s="26"/>
      <c r="L94" s="4"/>
    </row>
    <row r="95" spans="1:12" ht="15">
      <c r="A95" s="15">
        <v>91</v>
      </c>
      <c r="B95" s="15"/>
      <c r="C95" s="15"/>
      <c r="D95" s="15"/>
      <c r="E95" s="15"/>
      <c r="F95" s="18"/>
      <c r="G95" s="16"/>
      <c r="H95" s="16"/>
      <c r="I95" s="19"/>
      <c r="J95" s="26"/>
      <c r="K95" s="26"/>
      <c r="L95" s="4"/>
    </row>
    <row r="96" spans="1:12" ht="15">
      <c r="A96" s="15">
        <v>92</v>
      </c>
      <c r="B96" s="15"/>
      <c r="C96" s="15"/>
      <c r="D96" s="15"/>
      <c r="E96" s="15"/>
      <c r="F96" s="18"/>
      <c r="G96" s="16"/>
      <c r="H96" s="16"/>
      <c r="I96" s="19"/>
      <c r="J96" s="26"/>
      <c r="K96" s="26"/>
      <c r="L96" s="4"/>
    </row>
    <row r="97" spans="1:12" ht="15">
      <c r="A97" s="15">
        <v>93</v>
      </c>
      <c r="B97" s="15"/>
      <c r="C97" s="15"/>
      <c r="D97" s="15"/>
      <c r="E97" s="15"/>
      <c r="F97" s="18"/>
      <c r="G97" s="16"/>
      <c r="H97" s="16"/>
      <c r="I97" s="19"/>
      <c r="J97" s="26"/>
      <c r="K97" s="26"/>
      <c r="L97" s="4"/>
    </row>
    <row r="98" spans="1:12" ht="15">
      <c r="A98" s="15">
        <v>94</v>
      </c>
      <c r="B98" s="15"/>
      <c r="C98" s="15"/>
      <c r="D98" s="15"/>
      <c r="E98" s="15"/>
      <c r="F98" s="18"/>
      <c r="G98" s="16"/>
      <c r="H98" s="16"/>
      <c r="I98" s="19"/>
      <c r="J98" s="26"/>
      <c r="K98" s="26"/>
      <c r="L98" s="4"/>
    </row>
    <row r="99" spans="1:12" ht="15">
      <c r="A99" s="15">
        <v>95</v>
      </c>
      <c r="B99" s="15"/>
      <c r="C99" s="15"/>
      <c r="D99" s="15"/>
      <c r="E99" s="15"/>
      <c r="F99" s="18"/>
      <c r="G99" s="16"/>
      <c r="H99" s="16"/>
      <c r="I99" s="19"/>
      <c r="J99" s="26"/>
      <c r="K99" s="26"/>
      <c r="L99" s="4"/>
    </row>
    <row r="100" spans="1:12" ht="15">
      <c r="A100" s="15">
        <v>96</v>
      </c>
      <c r="B100" s="15"/>
      <c r="C100" s="15"/>
      <c r="D100" s="15"/>
      <c r="E100" s="15"/>
      <c r="F100" s="18"/>
      <c r="G100" s="16"/>
      <c r="H100" s="16"/>
      <c r="I100" s="19"/>
      <c r="J100" s="26"/>
      <c r="K100" s="26"/>
      <c r="L100" s="4"/>
    </row>
    <row r="101" spans="1:12" ht="15">
      <c r="A101" s="15">
        <v>97</v>
      </c>
      <c r="B101" s="15"/>
      <c r="C101" s="15"/>
      <c r="D101" s="15"/>
      <c r="E101" s="15"/>
      <c r="F101" s="18"/>
      <c r="G101" s="16"/>
      <c r="H101" s="16"/>
      <c r="I101" s="19"/>
      <c r="J101" s="26"/>
      <c r="K101" s="26"/>
      <c r="L101" s="4"/>
    </row>
    <row r="102" spans="1:12" ht="15">
      <c r="A102" s="15">
        <v>98</v>
      </c>
      <c r="B102" s="15"/>
      <c r="C102" s="15"/>
      <c r="D102" s="15"/>
      <c r="E102" s="15"/>
      <c r="F102" s="18"/>
      <c r="G102" s="16"/>
      <c r="H102" s="16"/>
      <c r="I102" s="19"/>
      <c r="J102" s="26"/>
      <c r="K102" s="26"/>
      <c r="L102" s="4"/>
    </row>
    <row r="103" spans="1:12" ht="15">
      <c r="A103" s="15">
        <v>99</v>
      </c>
      <c r="B103" s="15"/>
      <c r="C103" s="15"/>
      <c r="D103" s="15"/>
      <c r="E103" s="15"/>
      <c r="F103" s="18"/>
      <c r="G103" s="16"/>
      <c r="H103" s="16"/>
      <c r="I103" s="19"/>
      <c r="J103" s="26"/>
      <c r="K103" s="26"/>
      <c r="L103" s="4"/>
    </row>
    <row r="104" spans="1:12" ht="15">
      <c r="A104" s="15">
        <v>100</v>
      </c>
      <c r="B104" s="15"/>
      <c r="C104" s="15"/>
      <c r="D104" s="15"/>
      <c r="E104" s="15"/>
      <c r="F104" s="18"/>
      <c r="G104" s="16"/>
      <c r="H104" s="16"/>
      <c r="I104" s="19"/>
      <c r="J104" s="26"/>
      <c r="K104" s="26"/>
      <c r="L104" s="4"/>
    </row>
    <row r="105" spans="1:12" ht="15">
      <c r="A105" s="15">
        <v>101</v>
      </c>
      <c r="B105" s="15"/>
      <c r="C105" s="15"/>
      <c r="D105" s="15"/>
      <c r="E105" s="15"/>
      <c r="F105" s="18"/>
      <c r="G105" s="16"/>
      <c r="H105" s="16"/>
      <c r="I105" s="19"/>
      <c r="J105" s="26"/>
      <c r="K105" s="26"/>
      <c r="L105" s="4"/>
    </row>
    <row r="106" spans="1:12" ht="15">
      <c r="A106" s="15">
        <v>102</v>
      </c>
      <c r="B106" s="15"/>
      <c r="C106" s="15"/>
      <c r="D106" s="15"/>
      <c r="E106" s="15"/>
      <c r="F106" s="18"/>
      <c r="G106" s="16"/>
      <c r="H106" s="16"/>
      <c r="I106" s="19"/>
      <c r="J106" s="26"/>
      <c r="K106" s="26"/>
      <c r="L106" s="4"/>
    </row>
    <row r="107" spans="1:12" ht="15">
      <c r="A107" s="15">
        <v>103</v>
      </c>
      <c r="B107" s="15"/>
      <c r="C107" s="15"/>
      <c r="D107" s="15"/>
      <c r="E107" s="15"/>
      <c r="F107" s="18"/>
      <c r="G107" s="16"/>
      <c r="H107" s="16"/>
      <c r="I107" s="19"/>
      <c r="J107" s="26"/>
      <c r="K107" s="26"/>
      <c r="L107" s="4"/>
    </row>
    <row r="108" spans="1:12" ht="15">
      <c r="A108" s="15">
        <v>104</v>
      </c>
      <c r="B108" s="15"/>
      <c r="C108" s="15"/>
      <c r="D108" s="15"/>
      <c r="E108" s="15"/>
      <c r="F108" s="18"/>
      <c r="G108" s="16"/>
      <c r="H108" s="16"/>
      <c r="I108" s="19"/>
      <c r="J108" s="26"/>
      <c r="K108" s="26"/>
      <c r="L108" s="4"/>
    </row>
    <row r="109" spans="1:12" ht="15">
      <c r="A109" s="15">
        <v>105</v>
      </c>
      <c r="B109" s="15"/>
      <c r="C109" s="15"/>
      <c r="D109" s="15"/>
      <c r="E109" s="15"/>
      <c r="F109" s="18"/>
      <c r="G109" s="16"/>
      <c r="H109" s="16"/>
      <c r="I109" s="19"/>
      <c r="J109" s="26"/>
      <c r="K109" s="26"/>
      <c r="L109" s="4"/>
    </row>
    <row r="110" spans="1:12" ht="15">
      <c r="A110" s="15">
        <v>106</v>
      </c>
      <c r="B110" s="15"/>
      <c r="C110" s="15"/>
      <c r="D110" s="15"/>
      <c r="E110" s="15"/>
      <c r="F110" s="18"/>
      <c r="G110" s="16"/>
      <c r="H110" s="16"/>
      <c r="I110" s="19"/>
      <c r="J110" s="26"/>
      <c r="K110" s="26"/>
      <c r="L110" s="4"/>
    </row>
    <row r="111" spans="1:12" ht="15">
      <c r="A111" s="15">
        <v>107</v>
      </c>
      <c r="B111" s="15"/>
      <c r="C111" s="15"/>
      <c r="D111" s="15"/>
      <c r="E111" s="15"/>
      <c r="F111" s="18"/>
      <c r="G111" s="16"/>
      <c r="H111" s="16"/>
      <c r="I111" s="19"/>
      <c r="J111" s="26"/>
      <c r="K111" s="26"/>
      <c r="L111" s="4"/>
    </row>
    <row r="112" spans="1:12" ht="15">
      <c r="A112" s="15">
        <v>108</v>
      </c>
      <c r="B112" s="15"/>
      <c r="C112" s="15"/>
      <c r="D112" s="15"/>
      <c r="E112" s="15"/>
      <c r="F112" s="18"/>
      <c r="G112" s="16"/>
      <c r="H112" s="16"/>
      <c r="I112" s="19"/>
      <c r="J112" s="26"/>
      <c r="K112" s="26"/>
      <c r="L112" s="4"/>
    </row>
    <row r="113" spans="1:12" ht="15">
      <c r="A113" s="15">
        <v>109</v>
      </c>
      <c r="B113" s="15"/>
      <c r="C113" s="15"/>
      <c r="D113" s="15"/>
      <c r="E113" s="15"/>
      <c r="F113" s="18"/>
      <c r="G113" s="16"/>
      <c r="H113" s="16"/>
      <c r="I113" s="19"/>
      <c r="J113" s="26"/>
      <c r="K113" s="26"/>
      <c r="L113" s="4"/>
    </row>
    <row r="114" spans="1:12" ht="15">
      <c r="A114" s="15">
        <v>110</v>
      </c>
      <c r="B114" s="15"/>
      <c r="C114" s="15"/>
      <c r="D114" s="15"/>
      <c r="E114" s="15"/>
      <c r="F114" s="18"/>
      <c r="G114" s="16"/>
      <c r="H114" s="16"/>
      <c r="I114" s="19"/>
      <c r="J114" s="26"/>
      <c r="K114" s="26"/>
      <c r="L114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4"/>
  <sheetViews>
    <sheetView workbookViewId="0" topLeftCell="A1">
      <pane ySplit="4" topLeftCell="A5" activePane="bottomLeft" state="frozen"/>
      <selection pane="bottomLeft" activeCell="E20" sqref="E20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17.8515625" style="0" customWidth="1"/>
    <col min="4" max="4" width="18.8515625" style="0" customWidth="1"/>
    <col min="5" max="5" width="20.421875" style="0" customWidth="1"/>
    <col min="8" max="8" width="6.8515625" style="0" customWidth="1"/>
    <col min="12" max="12" width="24.57421875" style="0" bestFit="1" customWidth="1"/>
  </cols>
  <sheetData>
    <row r="1" spans="2:23" ht="18">
      <c r="B1" s="163" t="s">
        <v>120</v>
      </c>
      <c r="C1" s="3"/>
      <c r="D1" s="163" t="s">
        <v>121</v>
      </c>
      <c r="E1" s="3"/>
      <c r="F1" s="164"/>
      <c r="G1" s="2"/>
      <c r="H1" s="2"/>
      <c r="I1" s="152" t="s">
        <v>122</v>
      </c>
      <c r="J1" s="3"/>
      <c r="K1" s="3"/>
      <c r="M1" s="27" t="s">
        <v>24</v>
      </c>
      <c r="T1" s="27" t="s">
        <v>25</v>
      </c>
      <c r="U1" s="28"/>
      <c r="V1" s="27" t="s">
        <v>26</v>
      </c>
      <c r="W1" s="28"/>
    </row>
    <row r="2" spans="1:22" ht="15.5">
      <c r="A2" s="4"/>
      <c r="B2" s="100" t="s">
        <v>112</v>
      </c>
      <c r="C2" s="100"/>
      <c r="E2" s="7" t="s">
        <v>58</v>
      </c>
      <c r="F2" s="80">
        <v>15</v>
      </c>
      <c r="H2" s="5"/>
      <c r="I2" s="79" t="s">
        <v>23</v>
      </c>
      <c r="J2" s="6"/>
      <c r="K2" s="6"/>
      <c r="L2" s="4"/>
      <c r="M2" s="27" t="s">
        <v>27</v>
      </c>
      <c r="Q2" s="29">
        <v>9</v>
      </c>
      <c r="T2" s="30" t="s">
        <v>28</v>
      </c>
      <c r="U2" s="31">
        <v>0.4</v>
      </c>
      <c r="V2" s="32">
        <f>Q6*0.4</f>
        <v>37.800000000000004</v>
      </c>
    </row>
    <row r="3" spans="1:22" ht="15.5">
      <c r="A3" s="4"/>
      <c r="C3" s="7" t="s">
        <v>60</v>
      </c>
      <c r="D3" s="129"/>
      <c r="E3" s="7" t="s">
        <v>1</v>
      </c>
      <c r="F3" s="128">
        <v>0</v>
      </c>
      <c r="G3" s="5"/>
      <c r="H3" s="5"/>
      <c r="I3" s="8"/>
      <c r="J3" s="6"/>
      <c r="K3" s="6"/>
      <c r="L3" s="4"/>
      <c r="M3" s="27" t="s">
        <v>29</v>
      </c>
      <c r="Q3" s="33">
        <v>15</v>
      </c>
      <c r="T3" s="34" t="s">
        <v>30</v>
      </c>
      <c r="U3" s="35">
        <v>0.3</v>
      </c>
      <c r="V3" s="36">
        <f>Q6*0.3</f>
        <v>28.349999999999998</v>
      </c>
    </row>
    <row r="4" spans="1:22" ht="15">
      <c r="A4" s="4"/>
      <c r="B4" s="9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2" t="s">
        <v>9</v>
      </c>
      <c r="J4" s="13" t="s">
        <v>10</v>
      </c>
      <c r="K4" s="13"/>
      <c r="L4" s="14"/>
      <c r="M4" s="27" t="s">
        <v>57</v>
      </c>
      <c r="Q4" s="37">
        <f>(Q2*Q3)*0.7</f>
        <v>94.5</v>
      </c>
      <c r="T4" s="38" t="s">
        <v>31</v>
      </c>
      <c r="U4" s="39">
        <v>0.2</v>
      </c>
      <c r="V4" s="40">
        <f>Q6*0.2</f>
        <v>18.900000000000002</v>
      </c>
    </row>
    <row r="5" spans="1:22" ht="15">
      <c r="A5" s="15">
        <v>1</v>
      </c>
      <c r="B5" s="16">
        <v>11</v>
      </c>
      <c r="C5" s="17" t="s">
        <v>367</v>
      </c>
      <c r="D5" s="17" t="s">
        <v>297</v>
      </c>
      <c r="E5" s="17" t="s">
        <v>272</v>
      </c>
      <c r="F5" s="18">
        <v>22.57</v>
      </c>
      <c r="G5" s="16">
        <v>1</v>
      </c>
      <c r="H5" s="16" t="s">
        <v>360</v>
      </c>
      <c r="I5" s="19"/>
      <c r="J5" s="20" t="s">
        <v>11</v>
      </c>
      <c r="K5" s="21">
        <f>F5</f>
        <v>22.57</v>
      </c>
      <c r="L5" s="22" t="s">
        <v>12</v>
      </c>
      <c r="M5" s="27" t="s">
        <v>32</v>
      </c>
      <c r="Q5" s="33">
        <v>0</v>
      </c>
      <c r="T5" s="41" t="s">
        <v>33</v>
      </c>
      <c r="U5" s="42">
        <v>0.1</v>
      </c>
      <c r="V5" s="43">
        <f>Q6*0.1</f>
        <v>9.450000000000001</v>
      </c>
    </row>
    <row r="6" spans="1:22" ht="15">
      <c r="A6" s="15">
        <v>2</v>
      </c>
      <c r="B6" s="16" t="s">
        <v>139</v>
      </c>
      <c r="C6" s="17" t="s">
        <v>358</v>
      </c>
      <c r="D6" s="17" t="s">
        <v>293</v>
      </c>
      <c r="E6" s="17" t="s">
        <v>366</v>
      </c>
      <c r="F6" s="18">
        <v>22.926</v>
      </c>
      <c r="G6" s="16"/>
      <c r="H6" s="16"/>
      <c r="I6" s="19"/>
      <c r="J6" s="20" t="s">
        <v>13</v>
      </c>
      <c r="K6" s="24">
        <f>K5+1</f>
        <v>23.57</v>
      </c>
      <c r="L6" s="22" t="s">
        <v>16</v>
      </c>
      <c r="M6" s="27" t="s">
        <v>34</v>
      </c>
      <c r="Q6" s="44">
        <f>SUM(Q4:Q5)</f>
        <v>94.5</v>
      </c>
      <c r="U6" s="45">
        <f>SUM(U2:U5)</f>
        <v>0.9999999999999999</v>
      </c>
      <c r="V6" s="46">
        <f>SUM(V2:V5)</f>
        <v>94.50000000000001</v>
      </c>
    </row>
    <row r="7" spans="1:12" ht="15">
      <c r="A7" s="15">
        <v>3</v>
      </c>
      <c r="B7" s="16">
        <v>4</v>
      </c>
      <c r="C7" s="17" t="s">
        <v>181</v>
      </c>
      <c r="D7" s="17" t="s">
        <v>182</v>
      </c>
      <c r="E7" s="17" t="s">
        <v>183</v>
      </c>
      <c r="F7" s="18">
        <v>22.972</v>
      </c>
      <c r="G7" s="16"/>
      <c r="H7" s="16"/>
      <c r="I7" s="19"/>
      <c r="J7" s="20" t="s">
        <v>15</v>
      </c>
      <c r="K7" s="24">
        <f>K5+2</f>
        <v>24.57</v>
      </c>
      <c r="L7" s="22" t="s">
        <v>18</v>
      </c>
    </row>
    <row r="8" spans="1:21" ht="15">
      <c r="A8" s="15">
        <v>4</v>
      </c>
      <c r="B8" s="16">
        <v>1</v>
      </c>
      <c r="C8" s="17" t="s">
        <v>301</v>
      </c>
      <c r="D8" s="17" t="s">
        <v>302</v>
      </c>
      <c r="E8" s="17" t="s">
        <v>303</v>
      </c>
      <c r="F8" s="18">
        <v>22.992</v>
      </c>
      <c r="G8" s="16"/>
      <c r="H8" s="16"/>
      <c r="I8" s="19"/>
      <c r="J8" s="20" t="s">
        <v>17</v>
      </c>
      <c r="K8" s="24">
        <f>K6+2</f>
        <v>25.57</v>
      </c>
      <c r="L8" s="154" t="s">
        <v>123</v>
      </c>
      <c r="M8" s="47" t="s">
        <v>35</v>
      </c>
      <c r="N8" s="30"/>
      <c r="O8" s="30"/>
      <c r="P8" s="30"/>
      <c r="Q8" s="30"/>
      <c r="R8" s="30"/>
      <c r="S8" s="30"/>
      <c r="T8" s="30"/>
      <c r="U8" s="30"/>
    </row>
    <row r="9" spans="1:21" ht="15">
      <c r="A9" s="15">
        <v>5</v>
      </c>
      <c r="B9" s="16">
        <v>10</v>
      </c>
      <c r="C9" s="17" t="s">
        <v>234</v>
      </c>
      <c r="D9" s="17" t="s">
        <v>293</v>
      </c>
      <c r="E9" s="17" t="s">
        <v>304</v>
      </c>
      <c r="F9" s="18">
        <v>23.599</v>
      </c>
      <c r="G9" s="16">
        <v>1</v>
      </c>
      <c r="H9" s="16" t="s">
        <v>363</v>
      </c>
      <c r="I9" s="19"/>
      <c r="J9" s="26"/>
      <c r="K9" s="26"/>
      <c r="L9" s="4"/>
      <c r="M9" s="48" t="s">
        <v>36</v>
      </c>
      <c r="N9" s="49" t="s">
        <v>37</v>
      </c>
      <c r="O9" s="49" t="s">
        <v>38</v>
      </c>
      <c r="P9" s="49" t="s">
        <v>39</v>
      </c>
      <c r="Q9" s="49" t="s">
        <v>40</v>
      </c>
      <c r="R9" s="49" t="s">
        <v>41</v>
      </c>
      <c r="S9" s="49" t="s">
        <v>42</v>
      </c>
      <c r="T9" s="49" t="s">
        <v>43</v>
      </c>
      <c r="U9" s="49" t="s">
        <v>44</v>
      </c>
    </row>
    <row r="10" spans="1:21" ht="15">
      <c r="A10" s="15">
        <v>6</v>
      </c>
      <c r="B10" s="16">
        <v>6</v>
      </c>
      <c r="C10" s="17" t="s">
        <v>298</v>
      </c>
      <c r="D10" s="17" t="s">
        <v>299</v>
      </c>
      <c r="E10" s="17" t="s">
        <v>300</v>
      </c>
      <c r="F10" s="18">
        <v>23.815</v>
      </c>
      <c r="G10" s="16"/>
      <c r="H10" s="16"/>
      <c r="I10" s="19"/>
      <c r="J10" s="26"/>
      <c r="K10" s="26"/>
      <c r="L10" s="4"/>
      <c r="M10" s="47" t="s">
        <v>45</v>
      </c>
      <c r="N10" s="50">
        <f>V2</f>
        <v>37.800000000000004</v>
      </c>
      <c r="O10" s="51">
        <f>V2*0.6</f>
        <v>22.680000000000003</v>
      </c>
      <c r="P10" s="50">
        <f>V2*0.5</f>
        <v>18.900000000000002</v>
      </c>
      <c r="Q10" s="50">
        <f>V2*0.4</f>
        <v>15.120000000000003</v>
      </c>
      <c r="R10" s="50">
        <f>V2*0.3</f>
        <v>11.340000000000002</v>
      </c>
      <c r="S10" s="50">
        <f>V2*0.28</f>
        <v>10.584000000000001</v>
      </c>
      <c r="T10" s="50">
        <f>V2*0.27</f>
        <v>10.206000000000001</v>
      </c>
      <c r="U10" s="50">
        <f>V2*0.24</f>
        <v>9.072000000000001</v>
      </c>
    </row>
    <row r="11" spans="1:21" ht="15">
      <c r="A11" s="15">
        <v>7</v>
      </c>
      <c r="B11" s="16">
        <v>8</v>
      </c>
      <c r="C11" s="17" t="s">
        <v>259</v>
      </c>
      <c r="D11" s="17" t="s">
        <v>260</v>
      </c>
      <c r="E11" s="17" t="s">
        <v>261</v>
      </c>
      <c r="F11" s="18">
        <v>24.819</v>
      </c>
      <c r="G11" s="16">
        <v>1</v>
      </c>
      <c r="H11" s="16" t="s">
        <v>364</v>
      </c>
      <c r="I11" s="19"/>
      <c r="J11" s="26" t="s">
        <v>19</v>
      </c>
      <c r="K11" s="26"/>
      <c r="M11" s="47" t="s">
        <v>46</v>
      </c>
      <c r="N11" s="50"/>
      <c r="O11" s="50">
        <f>V2*0.4</f>
        <v>15.120000000000003</v>
      </c>
      <c r="P11" s="50">
        <f>V2*0.3</f>
        <v>11.340000000000002</v>
      </c>
      <c r="Q11" s="50">
        <f>V2*0.3</f>
        <v>11.340000000000002</v>
      </c>
      <c r="R11" s="50">
        <f>V2*0.25</f>
        <v>9.450000000000001</v>
      </c>
      <c r="S11" s="50">
        <f>V2*0.22</f>
        <v>8.316</v>
      </c>
      <c r="T11" s="50">
        <f>V2*0.2</f>
        <v>7.560000000000001</v>
      </c>
      <c r="U11" s="50">
        <f>V2*0.18</f>
        <v>6.804</v>
      </c>
    </row>
    <row r="12" spans="1:21" ht="15">
      <c r="A12" s="15">
        <v>8</v>
      </c>
      <c r="B12" s="16">
        <v>4</v>
      </c>
      <c r="C12" s="17" t="s">
        <v>203</v>
      </c>
      <c r="D12" s="17" t="s">
        <v>141</v>
      </c>
      <c r="E12" s="17" t="s">
        <v>204</v>
      </c>
      <c r="F12" s="18">
        <v>26.728</v>
      </c>
      <c r="G12" s="16">
        <v>1</v>
      </c>
      <c r="H12" s="16" t="s">
        <v>365</v>
      </c>
      <c r="I12" s="19"/>
      <c r="J12" s="26" t="s">
        <v>20</v>
      </c>
      <c r="K12" s="26"/>
      <c r="M12" s="47" t="s">
        <v>47</v>
      </c>
      <c r="N12" s="50"/>
      <c r="O12" s="50"/>
      <c r="P12" s="50">
        <f>V2*0.2</f>
        <v>7.560000000000001</v>
      </c>
      <c r="Q12" s="50">
        <f>V2*0.2</f>
        <v>7.560000000000001</v>
      </c>
      <c r="R12" s="50">
        <f>V2*0.2</f>
        <v>7.560000000000001</v>
      </c>
      <c r="S12" s="50">
        <f>V2*0.18</f>
        <v>6.804</v>
      </c>
      <c r="T12" s="50">
        <f>V2*0.16</f>
        <v>6.048000000000001</v>
      </c>
      <c r="U12" s="50">
        <f>V2*0.15</f>
        <v>5.670000000000001</v>
      </c>
    </row>
    <row r="13" spans="1:21" ht="15">
      <c r="A13" s="15">
        <v>9</v>
      </c>
      <c r="B13" s="16">
        <v>5</v>
      </c>
      <c r="C13" s="17" t="s">
        <v>234</v>
      </c>
      <c r="D13" s="17" t="s">
        <v>200</v>
      </c>
      <c r="E13" s="17" t="s">
        <v>235</v>
      </c>
      <c r="F13" s="18">
        <v>99</v>
      </c>
      <c r="G13" s="16"/>
      <c r="H13" s="16"/>
      <c r="I13" s="19"/>
      <c r="J13" s="26" t="s">
        <v>21</v>
      </c>
      <c r="K13" s="26"/>
      <c r="M13" s="47" t="s">
        <v>48</v>
      </c>
      <c r="N13" s="50"/>
      <c r="O13" s="50"/>
      <c r="P13" s="50"/>
      <c r="Q13" s="50">
        <f>V2*0.1</f>
        <v>3.7800000000000007</v>
      </c>
      <c r="R13" s="50">
        <f>V2*0.15</f>
        <v>5.670000000000001</v>
      </c>
      <c r="S13" s="50">
        <f>V2*0.14</f>
        <v>5.292000000000001</v>
      </c>
      <c r="T13" s="50">
        <f>V2*0.12</f>
        <v>4.5360000000000005</v>
      </c>
      <c r="U13" s="50">
        <f>V2*0.12</f>
        <v>4.5360000000000005</v>
      </c>
    </row>
    <row r="14" spans="1:21" ht="15">
      <c r="A14" s="15">
        <v>10</v>
      </c>
      <c r="B14" s="16">
        <v>5</v>
      </c>
      <c r="C14" s="15" t="s">
        <v>234</v>
      </c>
      <c r="D14" s="15" t="s">
        <v>293</v>
      </c>
      <c r="E14" s="15" t="s">
        <v>295</v>
      </c>
      <c r="F14" s="18">
        <v>99</v>
      </c>
      <c r="G14" s="16"/>
      <c r="H14" s="16"/>
      <c r="I14" s="19"/>
      <c r="J14" s="26" t="s">
        <v>22</v>
      </c>
      <c r="K14" s="26"/>
      <c r="M14" s="47" t="s">
        <v>49</v>
      </c>
      <c r="N14" s="50"/>
      <c r="O14" s="50"/>
      <c r="P14" s="50"/>
      <c r="Q14" s="50"/>
      <c r="R14" s="50">
        <f>V2*0.1</f>
        <v>3.7800000000000007</v>
      </c>
      <c r="S14" s="50">
        <f>V2*0.1</f>
        <v>3.7800000000000007</v>
      </c>
      <c r="T14" s="50">
        <f>V2*0.1</f>
        <v>3.7800000000000007</v>
      </c>
      <c r="U14" s="50">
        <f>V2*0.1</f>
        <v>3.7800000000000007</v>
      </c>
    </row>
    <row r="15" spans="1:21" ht="15">
      <c r="A15" s="15">
        <v>11</v>
      </c>
      <c r="B15" s="16">
        <v>2</v>
      </c>
      <c r="C15" s="17" t="s">
        <v>178</v>
      </c>
      <c r="D15" s="17" t="s">
        <v>179</v>
      </c>
      <c r="E15" s="17" t="s">
        <v>180</v>
      </c>
      <c r="F15" s="18">
        <v>924.96</v>
      </c>
      <c r="G15" s="16"/>
      <c r="H15" s="16"/>
      <c r="I15" s="19"/>
      <c r="J15" s="26"/>
      <c r="K15" s="26"/>
      <c r="L15" s="4"/>
      <c r="M15" s="47" t="s">
        <v>50</v>
      </c>
      <c r="N15" s="50"/>
      <c r="O15" s="50"/>
      <c r="P15" s="50"/>
      <c r="Q15" s="50"/>
      <c r="R15" s="50"/>
      <c r="S15" s="50">
        <f>V2*0.08</f>
        <v>3.0240000000000005</v>
      </c>
      <c r="T15" s="50">
        <f>V2*0.08</f>
        <v>3.0240000000000005</v>
      </c>
      <c r="U15" s="50">
        <f>V2*0.08</f>
        <v>3.0240000000000005</v>
      </c>
    </row>
    <row r="16" spans="1:21" ht="15">
      <c r="A16" s="15">
        <v>12</v>
      </c>
      <c r="B16" s="16">
        <v>3</v>
      </c>
      <c r="C16" s="17" t="s">
        <v>159</v>
      </c>
      <c r="D16" s="17" t="s">
        <v>160</v>
      </c>
      <c r="E16" s="17" t="s">
        <v>161</v>
      </c>
      <c r="F16" s="18">
        <v>926.06</v>
      </c>
      <c r="G16" s="16"/>
      <c r="H16" s="16"/>
      <c r="I16" s="19"/>
      <c r="J16" s="26"/>
      <c r="K16" s="26"/>
      <c r="L16" s="4"/>
      <c r="M16" s="47" t="s">
        <v>51</v>
      </c>
      <c r="N16" s="50"/>
      <c r="O16" s="50"/>
      <c r="P16" s="50"/>
      <c r="Q16" s="50"/>
      <c r="R16" s="50"/>
      <c r="S16" s="50"/>
      <c r="T16" s="50">
        <f>V2*0.07</f>
        <v>2.6460000000000004</v>
      </c>
      <c r="U16" s="50">
        <f>V2*0.07</f>
        <v>2.6460000000000004</v>
      </c>
    </row>
    <row r="17" spans="1:21" ht="15">
      <c r="A17" s="15">
        <v>13</v>
      </c>
      <c r="B17" s="16">
        <v>7</v>
      </c>
      <c r="C17" s="17" t="s">
        <v>347</v>
      </c>
      <c r="D17" s="17" t="s">
        <v>326</v>
      </c>
      <c r="E17" s="17" t="s">
        <v>327</v>
      </c>
      <c r="F17" s="18">
        <v>931.319</v>
      </c>
      <c r="G17" s="16"/>
      <c r="H17" s="16"/>
      <c r="I17" s="19"/>
      <c r="J17" s="26"/>
      <c r="K17" s="26"/>
      <c r="L17" s="4"/>
      <c r="M17" s="52" t="s">
        <v>52</v>
      </c>
      <c r="N17" s="53"/>
      <c r="O17" s="53"/>
      <c r="P17" s="53"/>
      <c r="Q17" s="53"/>
      <c r="R17" s="53"/>
      <c r="S17" s="53"/>
      <c r="T17" s="53"/>
      <c r="U17" s="53">
        <f>V2*0.06</f>
        <v>2.2680000000000002</v>
      </c>
    </row>
    <row r="18" spans="1:21" ht="15">
      <c r="A18" s="15">
        <v>14</v>
      </c>
      <c r="B18" s="16">
        <v>12</v>
      </c>
      <c r="C18" s="17"/>
      <c r="D18" s="17"/>
      <c r="E18" s="17"/>
      <c r="F18" s="18"/>
      <c r="G18" s="16"/>
      <c r="H18" s="16"/>
      <c r="I18" s="19"/>
      <c r="J18" s="26"/>
      <c r="K18" s="26"/>
      <c r="L18" s="4"/>
      <c r="M18" s="54" t="s">
        <v>53</v>
      </c>
      <c r="N18" s="50">
        <f aca="true" t="shared" si="0" ref="N18:U18">SUM(N10:N17)</f>
        <v>37.800000000000004</v>
      </c>
      <c r="O18" s="50">
        <f t="shared" si="0"/>
        <v>37.800000000000004</v>
      </c>
      <c r="P18" s="50">
        <f t="shared" si="0"/>
        <v>37.800000000000004</v>
      </c>
      <c r="Q18" s="50">
        <f t="shared" si="0"/>
        <v>37.800000000000004</v>
      </c>
      <c r="R18" s="50">
        <f t="shared" si="0"/>
        <v>37.800000000000004</v>
      </c>
      <c r="S18" s="50">
        <f t="shared" si="0"/>
        <v>37.800000000000004</v>
      </c>
      <c r="T18" s="50">
        <f t="shared" si="0"/>
        <v>37.800000000000004</v>
      </c>
      <c r="U18" s="50">
        <f t="shared" si="0"/>
        <v>37.800000000000004</v>
      </c>
    </row>
    <row r="19" spans="1:21" ht="15">
      <c r="A19" s="15">
        <v>15</v>
      </c>
      <c r="B19" s="16">
        <v>13</v>
      </c>
      <c r="C19" s="17"/>
      <c r="D19" s="17"/>
      <c r="E19" s="17"/>
      <c r="F19" s="18"/>
      <c r="G19" s="16"/>
      <c r="H19" s="16"/>
      <c r="I19" s="19"/>
      <c r="J19" s="26"/>
      <c r="K19" s="26"/>
      <c r="L19" s="4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5">
      <c r="A20" s="15">
        <v>16</v>
      </c>
      <c r="B20" s="16">
        <v>14</v>
      </c>
      <c r="C20" s="17"/>
      <c r="D20" s="17"/>
      <c r="E20" s="17"/>
      <c r="F20" s="18"/>
      <c r="G20" s="16"/>
      <c r="H20" s="16"/>
      <c r="I20" s="19"/>
      <c r="J20" s="26"/>
      <c r="K20" s="26"/>
      <c r="L20" s="4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5">
      <c r="A21" s="15">
        <v>17</v>
      </c>
      <c r="B21" s="16">
        <v>15</v>
      </c>
      <c r="C21" s="17"/>
      <c r="D21" s="17"/>
      <c r="E21" s="17"/>
      <c r="F21" s="18"/>
      <c r="G21" s="16"/>
      <c r="H21" s="16"/>
      <c r="I21" s="19"/>
      <c r="J21" s="26"/>
      <c r="K21" s="26"/>
      <c r="L21" s="4"/>
      <c r="M21" s="55" t="s">
        <v>54</v>
      </c>
      <c r="N21" s="34"/>
      <c r="O21" s="34"/>
      <c r="P21" s="34"/>
      <c r="Q21" s="34"/>
      <c r="R21" s="34"/>
      <c r="S21" s="34"/>
      <c r="T21" s="34"/>
      <c r="U21" s="34"/>
    </row>
    <row r="22" spans="1:21" ht="15">
      <c r="A22" s="15">
        <v>18</v>
      </c>
      <c r="B22" s="16">
        <v>16</v>
      </c>
      <c r="C22" s="17"/>
      <c r="D22" s="17"/>
      <c r="E22" s="17"/>
      <c r="F22" s="18"/>
      <c r="G22" s="16"/>
      <c r="H22" s="16"/>
      <c r="I22" s="19"/>
      <c r="J22" s="26"/>
      <c r="K22" s="26"/>
      <c r="L22" s="4"/>
      <c r="M22" s="56" t="s">
        <v>36</v>
      </c>
      <c r="N22" s="57" t="s">
        <v>37</v>
      </c>
      <c r="O22" s="57" t="s">
        <v>38</v>
      </c>
      <c r="P22" s="57" t="s">
        <v>39</v>
      </c>
      <c r="Q22" s="57" t="s">
        <v>40</v>
      </c>
      <c r="R22" s="57" t="s">
        <v>41</v>
      </c>
      <c r="S22" s="57" t="s">
        <v>42</v>
      </c>
      <c r="T22" s="57" t="s">
        <v>43</v>
      </c>
      <c r="U22" s="57" t="s">
        <v>44</v>
      </c>
    </row>
    <row r="23" spans="1:21" ht="15">
      <c r="A23" s="15">
        <v>19</v>
      </c>
      <c r="B23" s="16">
        <v>17</v>
      </c>
      <c r="C23" s="17"/>
      <c r="D23" s="17"/>
      <c r="E23" s="17"/>
      <c r="F23" s="18"/>
      <c r="G23" s="16"/>
      <c r="H23" s="16"/>
      <c r="I23" s="19"/>
      <c r="J23" s="26"/>
      <c r="K23" s="26"/>
      <c r="L23" s="4"/>
      <c r="M23" s="58" t="s">
        <v>45</v>
      </c>
      <c r="N23" s="59">
        <f>V3</f>
        <v>28.349999999999998</v>
      </c>
      <c r="O23" s="60">
        <f>V3*0.6</f>
        <v>17.009999999999998</v>
      </c>
      <c r="P23" s="59">
        <f>V3*0.5</f>
        <v>14.174999999999999</v>
      </c>
      <c r="Q23" s="59">
        <f>V3*0.4</f>
        <v>11.34</v>
      </c>
      <c r="R23" s="59">
        <f>V3*0.3</f>
        <v>8.504999999999999</v>
      </c>
      <c r="S23" s="59">
        <f>V3*0.28</f>
        <v>7.938</v>
      </c>
      <c r="T23" s="59">
        <f>V3*0.27</f>
        <v>7.6545</v>
      </c>
      <c r="U23" s="59">
        <f>V3*0.24</f>
        <v>6.803999999999999</v>
      </c>
    </row>
    <row r="24" spans="1:21" ht="15">
      <c r="A24" s="15">
        <v>20</v>
      </c>
      <c r="B24" s="16">
        <v>18</v>
      </c>
      <c r="C24" s="17"/>
      <c r="D24" s="17"/>
      <c r="E24" s="17"/>
      <c r="F24" s="18"/>
      <c r="G24" s="16"/>
      <c r="H24" s="16"/>
      <c r="I24" s="19"/>
      <c r="J24" s="26"/>
      <c r="K24" s="26"/>
      <c r="L24" s="4"/>
      <c r="M24" s="58" t="s">
        <v>46</v>
      </c>
      <c r="N24" s="59"/>
      <c r="O24" s="59">
        <f>V3*0.4</f>
        <v>11.34</v>
      </c>
      <c r="P24" s="59">
        <f>V3*0.3</f>
        <v>8.504999999999999</v>
      </c>
      <c r="Q24" s="59">
        <f>V3*0.3</f>
        <v>8.504999999999999</v>
      </c>
      <c r="R24" s="59">
        <f>V3*0.25</f>
        <v>7.0874999999999995</v>
      </c>
      <c r="S24" s="59">
        <f>V3*0.22</f>
        <v>6.236999999999999</v>
      </c>
      <c r="T24" s="59">
        <f>V3*0.2</f>
        <v>5.67</v>
      </c>
      <c r="U24" s="59">
        <f>V3*0.18</f>
        <v>5.103</v>
      </c>
    </row>
    <row r="25" spans="1:21" ht="15">
      <c r="A25" s="15">
        <v>21</v>
      </c>
      <c r="B25" s="16"/>
      <c r="C25" s="17"/>
      <c r="D25" s="17"/>
      <c r="E25" s="17"/>
      <c r="F25" s="18"/>
      <c r="G25" s="16"/>
      <c r="H25" s="16"/>
      <c r="I25" s="19"/>
      <c r="J25" s="26"/>
      <c r="K25" s="26"/>
      <c r="L25" s="4"/>
      <c r="M25" s="58" t="s">
        <v>47</v>
      </c>
      <c r="N25" s="59"/>
      <c r="O25" s="59"/>
      <c r="P25" s="59">
        <f>V3*0.2</f>
        <v>5.67</v>
      </c>
      <c r="Q25" s="59">
        <f>V3*0.2</f>
        <v>5.67</v>
      </c>
      <c r="R25" s="59">
        <f>V3*0.2</f>
        <v>5.67</v>
      </c>
      <c r="S25" s="59">
        <f>V3*0.18</f>
        <v>5.103</v>
      </c>
      <c r="T25" s="59">
        <f>V3*0.16</f>
        <v>4.536</v>
      </c>
      <c r="U25" s="59">
        <f>V3*0.15</f>
        <v>4.2524999999999995</v>
      </c>
    </row>
    <row r="26" spans="1:21" ht="15">
      <c r="A26" s="15">
        <v>22</v>
      </c>
      <c r="B26" s="16"/>
      <c r="C26" s="17"/>
      <c r="D26" s="17"/>
      <c r="E26" s="17"/>
      <c r="F26" s="18"/>
      <c r="G26" s="16"/>
      <c r="H26" s="16"/>
      <c r="I26" s="19"/>
      <c r="J26" s="26"/>
      <c r="K26" s="26"/>
      <c r="L26" s="4"/>
      <c r="M26" s="58" t="s">
        <v>48</v>
      </c>
      <c r="N26" s="59"/>
      <c r="O26" s="59"/>
      <c r="P26" s="59"/>
      <c r="Q26" s="59">
        <f>V3*0.1</f>
        <v>2.835</v>
      </c>
      <c r="R26" s="59">
        <f>V3*0.15</f>
        <v>4.2524999999999995</v>
      </c>
      <c r="S26" s="59">
        <f>V3*0.14</f>
        <v>3.969</v>
      </c>
      <c r="T26" s="59">
        <f>V3*0.12</f>
        <v>3.4019999999999997</v>
      </c>
      <c r="U26" s="59">
        <f>V3*0.12</f>
        <v>3.4019999999999997</v>
      </c>
    </row>
    <row r="27" spans="1:21" ht="15">
      <c r="A27" s="15">
        <v>23</v>
      </c>
      <c r="B27" s="16"/>
      <c r="C27" s="17"/>
      <c r="D27" s="17"/>
      <c r="E27" s="17"/>
      <c r="F27" s="18"/>
      <c r="G27" s="16"/>
      <c r="H27" s="16"/>
      <c r="I27" s="19"/>
      <c r="J27" s="26"/>
      <c r="K27" s="26"/>
      <c r="L27" s="4"/>
      <c r="M27" s="58" t="s">
        <v>49</v>
      </c>
      <c r="N27" s="59"/>
      <c r="O27" s="59"/>
      <c r="P27" s="59"/>
      <c r="Q27" s="59"/>
      <c r="R27" s="59">
        <f>V3*0.1</f>
        <v>2.835</v>
      </c>
      <c r="S27" s="59">
        <f>V3*0.1</f>
        <v>2.835</v>
      </c>
      <c r="T27" s="59">
        <f>V3*0.1</f>
        <v>2.835</v>
      </c>
      <c r="U27" s="59">
        <f>V3*0.1</f>
        <v>2.835</v>
      </c>
    </row>
    <row r="28" spans="1:21" ht="15">
      <c r="A28" s="15">
        <v>24</v>
      </c>
      <c r="B28" s="16"/>
      <c r="C28" s="17"/>
      <c r="D28" s="17"/>
      <c r="E28" s="17"/>
      <c r="F28" s="18"/>
      <c r="G28" s="16"/>
      <c r="H28" s="16"/>
      <c r="I28" s="19"/>
      <c r="J28" s="26"/>
      <c r="K28" s="26"/>
      <c r="L28" s="4"/>
      <c r="M28" s="58" t="s">
        <v>50</v>
      </c>
      <c r="N28" s="59"/>
      <c r="O28" s="59"/>
      <c r="P28" s="59"/>
      <c r="Q28" s="59"/>
      <c r="R28" s="59"/>
      <c r="S28" s="59">
        <f>V3*0.08</f>
        <v>2.268</v>
      </c>
      <c r="T28" s="59">
        <f>V3*0.08</f>
        <v>2.268</v>
      </c>
      <c r="U28" s="59">
        <f>V3*0.08</f>
        <v>2.268</v>
      </c>
    </row>
    <row r="29" spans="1:21" ht="15">
      <c r="A29" s="15">
        <v>25</v>
      </c>
      <c r="B29" s="16"/>
      <c r="C29" s="17"/>
      <c r="D29" s="17"/>
      <c r="E29" s="17"/>
      <c r="F29" s="18"/>
      <c r="G29" s="16"/>
      <c r="H29" s="16"/>
      <c r="I29" s="19"/>
      <c r="J29" s="26"/>
      <c r="K29" s="26"/>
      <c r="L29" s="4"/>
      <c r="M29" s="58" t="s">
        <v>51</v>
      </c>
      <c r="N29" s="59"/>
      <c r="O29" s="59"/>
      <c r="P29" s="59"/>
      <c r="Q29" s="59"/>
      <c r="R29" s="59"/>
      <c r="S29" s="59"/>
      <c r="T29" s="59">
        <f>V3*0.07</f>
        <v>1.9845</v>
      </c>
      <c r="U29" s="59">
        <f>V3*0.07</f>
        <v>1.9845</v>
      </c>
    </row>
    <row r="30" spans="1:21" ht="15">
      <c r="A30" s="15">
        <v>26</v>
      </c>
      <c r="B30" s="16"/>
      <c r="C30" s="17"/>
      <c r="D30" s="17"/>
      <c r="E30" s="17"/>
      <c r="F30" s="18"/>
      <c r="G30" s="16"/>
      <c r="H30" s="16"/>
      <c r="I30" s="19"/>
      <c r="J30" s="26"/>
      <c r="K30" s="26"/>
      <c r="L30" s="4"/>
      <c r="M30" s="61" t="s">
        <v>52</v>
      </c>
      <c r="N30" s="62"/>
      <c r="O30" s="62"/>
      <c r="P30" s="62"/>
      <c r="Q30" s="62"/>
      <c r="R30" s="62"/>
      <c r="S30" s="62"/>
      <c r="T30" s="62"/>
      <c r="U30" s="62">
        <f>V3*0.06</f>
        <v>1.7009999999999998</v>
      </c>
    </row>
    <row r="31" spans="1:21" ht="15">
      <c r="A31" s="15">
        <v>27</v>
      </c>
      <c r="B31" s="16"/>
      <c r="C31" s="17"/>
      <c r="D31" s="17"/>
      <c r="E31" s="17"/>
      <c r="F31" s="18"/>
      <c r="G31" s="16"/>
      <c r="H31" s="16"/>
      <c r="I31" s="19"/>
      <c r="J31" s="26"/>
      <c r="K31" s="26"/>
      <c r="L31" s="4"/>
      <c r="M31" s="55" t="s">
        <v>53</v>
      </c>
      <c r="N31" s="59">
        <f aca="true" t="shared" si="1" ref="N31:U31">SUM(N23:N30)</f>
        <v>28.349999999999998</v>
      </c>
      <c r="O31" s="59">
        <f t="shared" si="1"/>
        <v>28.349999999999998</v>
      </c>
      <c r="P31" s="59">
        <f t="shared" si="1"/>
        <v>28.35</v>
      </c>
      <c r="Q31" s="59">
        <f t="shared" si="1"/>
        <v>28.35</v>
      </c>
      <c r="R31" s="59">
        <f t="shared" si="1"/>
        <v>28.349999999999994</v>
      </c>
      <c r="S31" s="59">
        <f t="shared" si="1"/>
        <v>28.35</v>
      </c>
      <c r="T31" s="59">
        <f t="shared" si="1"/>
        <v>28.350000000000005</v>
      </c>
      <c r="U31" s="59">
        <f t="shared" si="1"/>
        <v>28.350000000000005</v>
      </c>
    </row>
    <row r="32" spans="1:21" ht="15">
      <c r="A32" s="15">
        <v>28</v>
      </c>
      <c r="B32" s="16"/>
      <c r="C32" s="17"/>
      <c r="D32" s="17"/>
      <c r="E32" s="17"/>
      <c r="F32" s="18"/>
      <c r="G32" s="16"/>
      <c r="H32" s="16"/>
      <c r="I32" s="19"/>
      <c r="J32" s="26"/>
      <c r="K32" s="26"/>
      <c r="L32" s="4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5">
      <c r="A33" s="15">
        <v>29</v>
      </c>
      <c r="B33" s="16"/>
      <c r="C33" s="17"/>
      <c r="D33" s="17"/>
      <c r="E33" s="17"/>
      <c r="F33" s="18"/>
      <c r="G33" s="16"/>
      <c r="H33" s="16"/>
      <c r="I33" s="19"/>
      <c r="J33" s="26"/>
      <c r="K33" s="26"/>
      <c r="L33" s="4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5">
      <c r="A34" s="15">
        <v>30</v>
      </c>
      <c r="B34" s="16"/>
      <c r="C34" s="17"/>
      <c r="D34" s="17"/>
      <c r="E34" s="17"/>
      <c r="F34" s="18"/>
      <c r="G34" s="16"/>
      <c r="H34" s="16"/>
      <c r="I34" s="19"/>
      <c r="J34" s="26"/>
      <c r="K34" s="26"/>
      <c r="L34" s="4"/>
      <c r="M34" s="63" t="s">
        <v>55</v>
      </c>
      <c r="N34" s="38"/>
      <c r="O34" s="38"/>
      <c r="P34" s="38"/>
      <c r="Q34" s="38"/>
      <c r="R34" s="38"/>
      <c r="S34" s="38"/>
      <c r="T34" s="38"/>
      <c r="U34" s="38"/>
    </row>
    <row r="35" spans="1:21" ht="15">
      <c r="A35" s="15">
        <v>31</v>
      </c>
      <c r="B35" s="16"/>
      <c r="C35" s="17"/>
      <c r="D35" s="17"/>
      <c r="E35" s="17"/>
      <c r="F35" s="18"/>
      <c r="G35" s="16"/>
      <c r="H35" s="16"/>
      <c r="I35" s="19"/>
      <c r="J35" s="26"/>
      <c r="K35" s="26"/>
      <c r="L35" s="4"/>
      <c r="M35" s="64" t="s">
        <v>36</v>
      </c>
      <c r="N35" s="65" t="s">
        <v>37</v>
      </c>
      <c r="O35" s="65" t="s">
        <v>38</v>
      </c>
      <c r="P35" s="65" t="s">
        <v>39</v>
      </c>
      <c r="Q35" s="65" t="s">
        <v>40</v>
      </c>
      <c r="R35" s="65" t="s">
        <v>41</v>
      </c>
      <c r="S35" s="65" t="s">
        <v>42</v>
      </c>
      <c r="T35" s="65" t="s">
        <v>43</v>
      </c>
      <c r="U35" s="65" t="s">
        <v>44</v>
      </c>
    </row>
    <row r="36" spans="1:21" ht="15">
      <c r="A36" s="15">
        <v>32</v>
      </c>
      <c r="B36" s="16"/>
      <c r="C36" s="17"/>
      <c r="D36" s="17"/>
      <c r="E36" s="17"/>
      <c r="F36" s="18"/>
      <c r="G36" s="16"/>
      <c r="H36" s="16"/>
      <c r="I36" s="19"/>
      <c r="J36" s="26"/>
      <c r="K36" s="26"/>
      <c r="L36" s="4"/>
      <c r="M36" s="66" t="s">
        <v>45</v>
      </c>
      <c r="N36" s="67">
        <f>V4</f>
        <v>18.900000000000002</v>
      </c>
      <c r="O36" s="68">
        <f>V4*0.6</f>
        <v>11.340000000000002</v>
      </c>
      <c r="P36" s="67">
        <f>V4*0.5</f>
        <v>9.450000000000001</v>
      </c>
      <c r="Q36" s="67">
        <f>V4*0.4</f>
        <v>7.560000000000001</v>
      </c>
      <c r="R36" s="67">
        <f>V4*0.3</f>
        <v>5.670000000000001</v>
      </c>
      <c r="S36" s="67">
        <f>V4*0.28</f>
        <v>5.292000000000001</v>
      </c>
      <c r="T36" s="67">
        <f>V4*0.27</f>
        <v>5.103000000000001</v>
      </c>
      <c r="U36" s="67">
        <f>V4*0.24</f>
        <v>4.5360000000000005</v>
      </c>
    </row>
    <row r="37" spans="1:21" ht="15">
      <c r="A37" s="15">
        <v>33</v>
      </c>
      <c r="B37" s="16"/>
      <c r="C37" s="17"/>
      <c r="D37" s="17"/>
      <c r="E37" s="17"/>
      <c r="F37" s="18"/>
      <c r="G37" s="16"/>
      <c r="H37" s="16"/>
      <c r="I37" s="19"/>
      <c r="J37" s="26"/>
      <c r="K37" s="26"/>
      <c r="L37" s="4"/>
      <c r="M37" s="66" t="s">
        <v>46</v>
      </c>
      <c r="N37" s="67"/>
      <c r="O37" s="67">
        <f>V4*0.4</f>
        <v>7.560000000000001</v>
      </c>
      <c r="P37" s="67">
        <f>V4*0.3</f>
        <v>5.670000000000001</v>
      </c>
      <c r="Q37" s="67">
        <f>V4*0.3</f>
        <v>5.670000000000001</v>
      </c>
      <c r="R37" s="67">
        <f>V4*0.25</f>
        <v>4.7250000000000005</v>
      </c>
      <c r="S37" s="67">
        <f>V4*0.22</f>
        <v>4.158</v>
      </c>
      <c r="T37" s="67">
        <f>V4*0.2</f>
        <v>3.7800000000000007</v>
      </c>
      <c r="U37" s="67">
        <f>V4*0.18</f>
        <v>3.402</v>
      </c>
    </row>
    <row r="38" spans="1:21" ht="15">
      <c r="A38" s="15">
        <v>34</v>
      </c>
      <c r="B38" s="16"/>
      <c r="C38" s="17"/>
      <c r="D38" s="17"/>
      <c r="E38" s="17"/>
      <c r="F38" s="18"/>
      <c r="G38" s="16"/>
      <c r="H38" s="16"/>
      <c r="I38" s="19"/>
      <c r="J38" s="26"/>
      <c r="K38" s="26"/>
      <c r="L38" s="4"/>
      <c r="M38" s="66" t="s">
        <v>47</v>
      </c>
      <c r="N38" s="67"/>
      <c r="O38" s="67"/>
      <c r="P38" s="67">
        <f>V4*0.2</f>
        <v>3.7800000000000007</v>
      </c>
      <c r="Q38" s="67">
        <f>V4*0.2</f>
        <v>3.7800000000000007</v>
      </c>
      <c r="R38" s="67">
        <f>V4*0.2</f>
        <v>3.7800000000000007</v>
      </c>
      <c r="S38" s="67">
        <f>V4*0.18</f>
        <v>3.402</v>
      </c>
      <c r="T38" s="67">
        <f>V4*0.16</f>
        <v>3.0240000000000005</v>
      </c>
      <c r="U38" s="67">
        <f>V4*0.15</f>
        <v>2.8350000000000004</v>
      </c>
    </row>
    <row r="39" spans="1:21" ht="15">
      <c r="A39" s="15">
        <v>35</v>
      </c>
      <c r="B39" s="16"/>
      <c r="C39" s="17"/>
      <c r="D39" s="17"/>
      <c r="E39" s="17"/>
      <c r="F39" s="18"/>
      <c r="G39" s="16"/>
      <c r="H39" s="16"/>
      <c r="I39" s="19"/>
      <c r="J39" s="26"/>
      <c r="K39" s="26"/>
      <c r="L39" s="4"/>
      <c r="M39" s="66" t="s">
        <v>48</v>
      </c>
      <c r="N39" s="67"/>
      <c r="O39" s="67"/>
      <c r="P39" s="67"/>
      <c r="Q39" s="67">
        <f>V4*0.1</f>
        <v>1.8900000000000003</v>
      </c>
      <c r="R39" s="67">
        <f>V4*0.15</f>
        <v>2.8350000000000004</v>
      </c>
      <c r="S39" s="67">
        <f>V4*0.14</f>
        <v>2.6460000000000004</v>
      </c>
      <c r="T39" s="67">
        <f>V4*0.12</f>
        <v>2.2680000000000002</v>
      </c>
      <c r="U39" s="67">
        <f>V4*0.12</f>
        <v>2.2680000000000002</v>
      </c>
    </row>
    <row r="40" spans="1:21" ht="15">
      <c r="A40" s="15">
        <v>36</v>
      </c>
      <c r="B40" s="16"/>
      <c r="C40" s="17"/>
      <c r="D40" s="17"/>
      <c r="E40" s="17"/>
      <c r="F40" s="18"/>
      <c r="G40" s="16"/>
      <c r="H40" s="16"/>
      <c r="I40" s="19"/>
      <c r="J40" s="26"/>
      <c r="K40" s="26"/>
      <c r="L40" s="4"/>
      <c r="M40" s="66" t="s">
        <v>49</v>
      </c>
      <c r="N40" s="67"/>
      <c r="O40" s="67"/>
      <c r="P40" s="67"/>
      <c r="Q40" s="67"/>
      <c r="R40" s="67">
        <f>V4*0.1</f>
        <v>1.8900000000000003</v>
      </c>
      <c r="S40" s="67">
        <f>V4*0.1</f>
        <v>1.8900000000000003</v>
      </c>
      <c r="T40" s="67">
        <f>V4*0.1</f>
        <v>1.8900000000000003</v>
      </c>
      <c r="U40" s="67">
        <f>V4*0.1</f>
        <v>1.8900000000000003</v>
      </c>
    </row>
    <row r="41" spans="1:21" ht="15">
      <c r="A41" s="15">
        <v>37</v>
      </c>
      <c r="B41" s="16"/>
      <c r="C41" s="17"/>
      <c r="D41" s="17"/>
      <c r="E41" s="17"/>
      <c r="F41" s="18"/>
      <c r="G41" s="16"/>
      <c r="H41" s="16"/>
      <c r="I41" s="19"/>
      <c r="J41" s="26"/>
      <c r="K41" s="26"/>
      <c r="L41" s="4"/>
      <c r="M41" s="66" t="s">
        <v>50</v>
      </c>
      <c r="N41" s="67"/>
      <c r="O41" s="67"/>
      <c r="P41" s="67"/>
      <c r="Q41" s="67"/>
      <c r="R41" s="67"/>
      <c r="S41" s="67">
        <f>V4*0.08</f>
        <v>1.5120000000000002</v>
      </c>
      <c r="T41" s="67">
        <f>V4*0.08</f>
        <v>1.5120000000000002</v>
      </c>
      <c r="U41" s="67">
        <f>V4*0.08</f>
        <v>1.5120000000000002</v>
      </c>
    </row>
    <row r="42" spans="1:21" ht="15">
      <c r="A42" s="15">
        <v>38</v>
      </c>
      <c r="B42" s="16"/>
      <c r="C42" s="17"/>
      <c r="D42" s="17"/>
      <c r="E42" s="17"/>
      <c r="F42" s="18"/>
      <c r="G42" s="16"/>
      <c r="H42" s="16"/>
      <c r="I42" s="19"/>
      <c r="J42" s="26"/>
      <c r="K42" s="26"/>
      <c r="L42" s="4"/>
      <c r="M42" s="66" t="s">
        <v>51</v>
      </c>
      <c r="N42" s="67"/>
      <c r="O42" s="67"/>
      <c r="P42" s="67"/>
      <c r="Q42" s="67"/>
      <c r="R42" s="67"/>
      <c r="S42" s="67"/>
      <c r="T42" s="67">
        <f>V4*0.07</f>
        <v>1.3230000000000002</v>
      </c>
      <c r="U42" s="67">
        <f>V4*0.07</f>
        <v>1.3230000000000002</v>
      </c>
    </row>
    <row r="43" spans="1:21" ht="15">
      <c r="A43" s="15">
        <v>39</v>
      </c>
      <c r="B43" s="16"/>
      <c r="C43" s="17"/>
      <c r="D43" s="17"/>
      <c r="E43" s="17"/>
      <c r="F43" s="18"/>
      <c r="G43" s="16"/>
      <c r="H43" s="16"/>
      <c r="I43" s="19"/>
      <c r="J43" s="26"/>
      <c r="K43" s="26"/>
      <c r="L43" s="4"/>
      <c r="M43" s="69" t="s">
        <v>52</v>
      </c>
      <c r="N43" s="70"/>
      <c r="O43" s="70"/>
      <c r="P43" s="70"/>
      <c r="Q43" s="70"/>
      <c r="R43" s="70"/>
      <c r="S43" s="70"/>
      <c r="T43" s="70"/>
      <c r="U43" s="70">
        <f>V4*0.06</f>
        <v>1.1340000000000001</v>
      </c>
    </row>
    <row r="44" spans="1:21" ht="15">
      <c r="A44" s="15">
        <v>40</v>
      </c>
      <c r="B44" s="16"/>
      <c r="C44" s="17"/>
      <c r="D44" s="17"/>
      <c r="E44" s="17"/>
      <c r="F44" s="18"/>
      <c r="G44" s="16"/>
      <c r="H44" s="16"/>
      <c r="I44" s="19"/>
      <c r="J44" s="26"/>
      <c r="K44" s="26"/>
      <c r="L44" s="4"/>
      <c r="M44" s="63" t="s">
        <v>53</v>
      </c>
      <c r="N44" s="67">
        <f aca="true" t="shared" si="2" ref="N44:U44">SUM(N36:N43)</f>
        <v>18.900000000000002</v>
      </c>
      <c r="O44" s="67">
        <f t="shared" si="2"/>
        <v>18.900000000000002</v>
      </c>
      <c r="P44" s="67">
        <f t="shared" si="2"/>
        <v>18.900000000000002</v>
      </c>
      <c r="Q44" s="67">
        <f t="shared" si="2"/>
        <v>18.900000000000002</v>
      </c>
      <c r="R44" s="67">
        <f t="shared" si="2"/>
        <v>18.900000000000002</v>
      </c>
      <c r="S44" s="67">
        <f t="shared" si="2"/>
        <v>18.900000000000002</v>
      </c>
      <c r="T44" s="67">
        <f t="shared" si="2"/>
        <v>18.900000000000002</v>
      </c>
      <c r="U44" s="67">
        <f t="shared" si="2"/>
        <v>18.900000000000002</v>
      </c>
    </row>
    <row r="45" spans="1:21" ht="15">
      <c r="A45" s="15">
        <v>41</v>
      </c>
      <c r="B45" s="16"/>
      <c r="C45" s="17"/>
      <c r="D45" s="17"/>
      <c r="E45" s="17"/>
      <c r="F45" s="18"/>
      <c r="G45" s="16"/>
      <c r="H45" s="16"/>
      <c r="I45" s="19"/>
      <c r="J45" s="26"/>
      <c r="K45" s="26"/>
      <c r="L45" s="4"/>
      <c r="M45" s="28"/>
      <c r="N45" s="28"/>
      <c r="O45" s="28"/>
      <c r="P45" s="28"/>
      <c r="Q45" s="28"/>
      <c r="R45" s="28"/>
      <c r="S45" s="28"/>
      <c r="T45" s="28"/>
      <c r="U45" s="28"/>
    </row>
    <row r="46" spans="1:21" ht="15">
      <c r="A46" s="15">
        <v>42</v>
      </c>
      <c r="B46" s="16"/>
      <c r="C46" s="17"/>
      <c r="D46" s="17"/>
      <c r="E46" s="17"/>
      <c r="F46" s="18"/>
      <c r="G46" s="16"/>
      <c r="H46" s="16"/>
      <c r="I46" s="19"/>
      <c r="J46" s="26"/>
      <c r="K46" s="26"/>
      <c r="L46" s="4"/>
      <c r="M46" s="28"/>
      <c r="N46" s="28"/>
      <c r="O46" s="28"/>
      <c r="P46" s="28"/>
      <c r="Q46" s="28"/>
      <c r="R46" s="28"/>
      <c r="S46" s="28"/>
      <c r="T46" s="28"/>
      <c r="U46" s="28"/>
    </row>
    <row r="47" spans="1:21" ht="15">
      <c r="A47" s="15">
        <v>43</v>
      </c>
      <c r="B47" s="16"/>
      <c r="C47" s="17"/>
      <c r="D47" s="17"/>
      <c r="E47" s="17"/>
      <c r="F47" s="18"/>
      <c r="G47" s="16"/>
      <c r="H47" s="16"/>
      <c r="I47" s="19"/>
      <c r="J47" s="26"/>
      <c r="K47" s="26"/>
      <c r="L47" s="4"/>
      <c r="M47" s="71" t="s">
        <v>56</v>
      </c>
      <c r="N47" s="41"/>
      <c r="O47" s="41"/>
      <c r="P47" s="41"/>
      <c r="Q47" s="41"/>
      <c r="R47" s="41"/>
      <c r="S47" s="41"/>
      <c r="T47" s="41"/>
      <c r="U47" s="41"/>
    </row>
    <row r="48" spans="1:21" ht="15">
      <c r="A48" s="15">
        <v>44</v>
      </c>
      <c r="B48" s="16"/>
      <c r="C48" s="17"/>
      <c r="D48" s="17"/>
      <c r="E48" s="17"/>
      <c r="F48" s="18"/>
      <c r="G48" s="16"/>
      <c r="H48" s="16"/>
      <c r="I48" s="19"/>
      <c r="J48" s="26"/>
      <c r="K48" s="26"/>
      <c r="L48" s="4"/>
      <c r="M48" s="72" t="s">
        <v>36</v>
      </c>
      <c r="N48" s="73" t="s">
        <v>37</v>
      </c>
      <c r="O48" s="73" t="s">
        <v>38</v>
      </c>
      <c r="P48" s="73" t="s">
        <v>39</v>
      </c>
      <c r="Q48" s="73" t="s">
        <v>40</v>
      </c>
      <c r="R48" s="73" t="s">
        <v>41</v>
      </c>
      <c r="S48" s="73" t="s">
        <v>42</v>
      </c>
      <c r="T48" s="73" t="s">
        <v>43</v>
      </c>
      <c r="U48" s="73" t="s">
        <v>44</v>
      </c>
    </row>
    <row r="49" spans="1:21" ht="15">
      <c r="A49" s="15">
        <v>45</v>
      </c>
      <c r="B49" s="16"/>
      <c r="C49" s="17"/>
      <c r="D49" s="17"/>
      <c r="E49" s="17"/>
      <c r="F49" s="18"/>
      <c r="G49" s="16"/>
      <c r="H49" s="16"/>
      <c r="I49" s="19"/>
      <c r="J49" s="26"/>
      <c r="K49" s="26"/>
      <c r="L49" s="4"/>
      <c r="M49" s="74" t="s">
        <v>45</v>
      </c>
      <c r="N49" s="75">
        <f>V5</f>
        <v>9.450000000000001</v>
      </c>
      <c r="O49" s="76">
        <f>V5*0.6</f>
        <v>5.670000000000001</v>
      </c>
      <c r="P49" s="75">
        <f>V5*0.5</f>
        <v>4.7250000000000005</v>
      </c>
      <c r="Q49" s="75">
        <f>V5*0.4</f>
        <v>3.7800000000000007</v>
      </c>
      <c r="R49" s="75">
        <f>V5*0.3</f>
        <v>2.8350000000000004</v>
      </c>
      <c r="S49" s="75">
        <f>V5*0.28</f>
        <v>2.6460000000000004</v>
      </c>
      <c r="T49" s="75">
        <f>V5*0.27</f>
        <v>2.5515000000000003</v>
      </c>
      <c r="U49" s="75">
        <f>V5*0.24</f>
        <v>2.2680000000000002</v>
      </c>
    </row>
    <row r="50" spans="1:21" ht="15">
      <c r="A50" s="15">
        <v>46</v>
      </c>
      <c r="B50" s="16"/>
      <c r="C50" s="17"/>
      <c r="D50" s="17"/>
      <c r="E50" s="17"/>
      <c r="F50" s="18"/>
      <c r="G50" s="16"/>
      <c r="H50" s="16"/>
      <c r="I50" s="19"/>
      <c r="J50" s="26"/>
      <c r="K50" s="26"/>
      <c r="L50" s="4"/>
      <c r="M50" s="74" t="s">
        <v>46</v>
      </c>
      <c r="N50" s="75"/>
      <c r="O50" s="75">
        <f>V5*0.4</f>
        <v>3.7800000000000007</v>
      </c>
      <c r="P50" s="75">
        <f>V5*0.3</f>
        <v>2.8350000000000004</v>
      </c>
      <c r="Q50" s="75">
        <f>V5*0.3</f>
        <v>2.8350000000000004</v>
      </c>
      <c r="R50" s="75">
        <f>V5*0.25</f>
        <v>2.3625000000000003</v>
      </c>
      <c r="S50" s="75">
        <f>V5*0.22</f>
        <v>2.079</v>
      </c>
      <c r="T50" s="75">
        <f>V5*0.2</f>
        <v>1.8900000000000003</v>
      </c>
      <c r="U50" s="75">
        <f>V5*0.18</f>
        <v>1.701</v>
      </c>
    </row>
    <row r="51" spans="1:21" ht="15">
      <c r="A51" s="15">
        <v>47</v>
      </c>
      <c r="B51" s="16"/>
      <c r="C51" s="17"/>
      <c r="D51" s="17"/>
      <c r="E51" s="17"/>
      <c r="F51" s="18"/>
      <c r="G51" s="16"/>
      <c r="H51" s="16"/>
      <c r="I51" s="19"/>
      <c r="J51" s="26"/>
      <c r="K51" s="26"/>
      <c r="L51" s="4"/>
      <c r="M51" s="74" t="s">
        <v>47</v>
      </c>
      <c r="N51" s="75"/>
      <c r="O51" s="75"/>
      <c r="P51" s="75">
        <f>V5*0.2</f>
        <v>1.8900000000000003</v>
      </c>
      <c r="Q51" s="75">
        <f>V5*0.2</f>
        <v>1.8900000000000003</v>
      </c>
      <c r="R51" s="75">
        <f>V5*0.2</f>
        <v>1.8900000000000003</v>
      </c>
      <c r="S51" s="75">
        <f>V5*0.18</f>
        <v>1.701</v>
      </c>
      <c r="T51" s="75">
        <f>V5*0.16</f>
        <v>1.5120000000000002</v>
      </c>
      <c r="U51" s="75">
        <f>V5*0.15</f>
        <v>1.4175000000000002</v>
      </c>
    </row>
    <row r="52" spans="1:21" ht="15">
      <c r="A52" s="15">
        <v>48</v>
      </c>
      <c r="B52" s="16"/>
      <c r="C52" s="17"/>
      <c r="D52" s="17"/>
      <c r="E52" s="17"/>
      <c r="F52" s="18"/>
      <c r="G52" s="16"/>
      <c r="H52" s="16"/>
      <c r="I52" s="19"/>
      <c r="J52" s="26"/>
      <c r="K52" s="26"/>
      <c r="L52" s="4"/>
      <c r="M52" s="74" t="s">
        <v>48</v>
      </c>
      <c r="N52" s="75"/>
      <c r="O52" s="75"/>
      <c r="P52" s="75"/>
      <c r="Q52" s="75">
        <f>V5*0.1</f>
        <v>0.9450000000000002</v>
      </c>
      <c r="R52" s="75">
        <f>V5*0.15</f>
        <v>1.4175000000000002</v>
      </c>
      <c r="S52" s="75">
        <f>V5*0.14</f>
        <v>1.3230000000000002</v>
      </c>
      <c r="T52" s="75">
        <f>V5*0.12</f>
        <v>1.1340000000000001</v>
      </c>
      <c r="U52" s="75">
        <f>V5*0.12</f>
        <v>1.1340000000000001</v>
      </c>
    </row>
    <row r="53" spans="1:21" ht="15">
      <c r="A53" s="15">
        <v>49</v>
      </c>
      <c r="B53" s="16"/>
      <c r="C53" s="17"/>
      <c r="D53" s="17"/>
      <c r="E53" s="17"/>
      <c r="F53" s="18"/>
      <c r="G53" s="16"/>
      <c r="H53" s="16"/>
      <c r="I53" s="19"/>
      <c r="J53" s="26"/>
      <c r="K53" s="26"/>
      <c r="L53" s="4"/>
      <c r="M53" s="74" t="s">
        <v>49</v>
      </c>
      <c r="N53" s="75"/>
      <c r="O53" s="75"/>
      <c r="P53" s="75"/>
      <c r="Q53" s="75"/>
      <c r="R53" s="75">
        <f>V5*0.1</f>
        <v>0.9450000000000002</v>
      </c>
      <c r="S53" s="75">
        <f>V5*0.1</f>
        <v>0.9450000000000002</v>
      </c>
      <c r="T53" s="75">
        <f>V5*0.1</f>
        <v>0.9450000000000002</v>
      </c>
      <c r="U53" s="75">
        <f>V5*0.1</f>
        <v>0.9450000000000002</v>
      </c>
    </row>
    <row r="54" spans="1:21" ht="15">
      <c r="A54" s="15">
        <v>50</v>
      </c>
      <c r="B54" s="16"/>
      <c r="C54" s="17"/>
      <c r="D54" s="17"/>
      <c r="E54" s="17"/>
      <c r="F54" s="18"/>
      <c r="G54" s="16"/>
      <c r="H54" s="16"/>
      <c r="I54" s="19"/>
      <c r="J54" s="26"/>
      <c r="K54" s="26"/>
      <c r="L54" s="4"/>
      <c r="M54" s="74" t="s">
        <v>50</v>
      </c>
      <c r="N54" s="75"/>
      <c r="O54" s="75"/>
      <c r="P54" s="75"/>
      <c r="Q54" s="75"/>
      <c r="R54" s="75"/>
      <c r="S54" s="75">
        <f>V5*0.08</f>
        <v>0.7560000000000001</v>
      </c>
      <c r="T54" s="75">
        <f>V5*0.08</f>
        <v>0.7560000000000001</v>
      </c>
      <c r="U54" s="75">
        <f>V5*0.08</f>
        <v>0.7560000000000001</v>
      </c>
    </row>
    <row r="55" spans="1:21" ht="15">
      <c r="A55" s="15">
        <v>51</v>
      </c>
      <c r="B55" s="16"/>
      <c r="C55" s="17"/>
      <c r="D55" s="17"/>
      <c r="E55" s="17"/>
      <c r="F55" s="18"/>
      <c r="G55" s="16"/>
      <c r="H55" s="16"/>
      <c r="I55" s="19"/>
      <c r="J55" s="26"/>
      <c r="K55" s="26"/>
      <c r="L55" s="4"/>
      <c r="M55" s="74" t="s">
        <v>51</v>
      </c>
      <c r="N55" s="75"/>
      <c r="O55" s="75"/>
      <c r="P55" s="75"/>
      <c r="Q55" s="75"/>
      <c r="R55" s="75"/>
      <c r="S55" s="75"/>
      <c r="T55" s="75">
        <f>V5*0.07</f>
        <v>0.6615000000000001</v>
      </c>
      <c r="U55" s="75">
        <f>V5*0.07</f>
        <v>0.6615000000000001</v>
      </c>
    </row>
    <row r="56" spans="1:21" ht="15">
      <c r="A56" s="15">
        <v>52</v>
      </c>
      <c r="B56" s="15"/>
      <c r="C56" s="15"/>
      <c r="D56" s="15"/>
      <c r="E56" s="15"/>
      <c r="F56" s="18"/>
      <c r="G56" s="16"/>
      <c r="H56" s="16"/>
      <c r="I56" s="19"/>
      <c r="J56" s="26"/>
      <c r="K56" s="26"/>
      <c r="L56" s="4"/>
      <c r="M56" s="77" t="s">
        <v>52</v>
      </c>
      <c r="N56" s="78"/>
      <c r="O56" s="78"/>
      <c r="P56" s="78"/>
      <c r="Q56" s="78"/>
      <c r="R56" s="78"/>
      <c r="S56" s="78"/>
      <c r="T56" s="78"/>
      <c r="U56" s="78">
        <f>V5*0.06</f>
        <v>0.5670000000000001</v>
      </c>
    </row>
    <row r="57" spans="1:21" ht="15">
      <c r="A57" s="15">
        <v>53</v>
      </c>
      <c r="B57" s="15"/>
      <c r="C57" s="15"/>
      <c r="D57" s="15"/>
      <c r="E57" s="15"/>
      <c r="F57" s="18"/>
      <c r="G57" s="16"/>
      <c r="H57" s="16"/>
      <c r="I57" s="19"/>
      <c r="J57" s="26"/>
      <c r="K57" s="26"/>
      <c r="L57" s="4"/>
      <c r="M57" s="71" t="s">
        <v>53</v>
      </c>
      <c r="N57" s="75">
        <f aca="true" t="shared" si="3" ref="N57:U57">SUM(N49:N56)</f>
        <v>9.450000000000001</v>
      </c>
      <c r="O57" s="75">
        <f t="shared" si="3"/>
        <v>9.450000000000001</v>
      </c>
      <c r="P57" s="75">
        <f t="shared" si="3"/>
        <v>9.450000000000001</v>
      </c>
      <c r="Q57" s="75">
        <f t="shared" si="3"/>
        <v>9.450000000000001</v>
      </c>
      <c r="R57" s="75">
        <f t="shared" si="3"/>
        <v>9.450000000000001</v>
      </c>
      <c r="S57" s="75">
        <f t="shared" si="3"/>
        <v>9.450000000000001</v>
      </c>
      <c r="T57" s="75">
        <f t="shared" si="3"/>
        <v>9.450000000000001</v>
      </c>
      <c r="U57" s="75">
        <f t="shared" si="3"/>
        <v>9.450000000000001</v>
      </c>
    </row>
    <row r="58" spans="1:13" ht="15">
      <c r="A58" s="15">
        <v>54</v>
      </c>
      <c r="B58" s="15"/>
      <c r="C58" s="15"/>
      <c r="D58" s="15"/>
      <c r="E58" s="15"/>
      <c r="F58" s="18"/>
      <c r="G58" s="16"/>
      <c r="H58" s="16"/>
      <c r="I58" s="19"/>
      <c r="J58" s="26"/>
      <c r="K58" s="26"/>
      <c r="L58" s="4"/>
      <c r="M58" s="4"/>
    </row>
    <row r="59" spans="1:13" ht="15">
      <c r="A59" s="15">
        <v>55</v>
      </c>
      <c r="B59" s="15"/>
      <c r="C59" s="15"/>
      <c r="D59" s="15"/>
      <c r="E59" s="15"/>
      <c r="F59" s="18"/>
      <c r="G59" s="16"/>
      <c r="H59" s="16"/>
      <c r="I59" s="19"/>
      <c r="J59" s="26"/>
      <c r="K59" s="26"/>
      <c r="L59" s="4"/>
      <c r="M59" s="4"/>
    </row>
    <row r="60" spans="1:13" ht="15">
      <c r="A60" s="15">
        <v>56</v>
      </c>
      <c r="B60" s="15"/>
      <c r="C60" s="15"/>
      <c r="D60" s="15"/>
      <c r="E60" s="15"/>
      <c r="F60" s="18"/>
      <c r="G60" s="16"/>
      <c r="H60" s="16"/>
      <c r="I60" s="19"/>
      <c r="J60" s="26"/>
      <c r="K60" s="26"/>
      <c r="L60" s="4"/>
      <c r="M60" s="4"/>
    </row>
    <row r="61" spans="1:13" ht="15">
      <c r="A61" s="15">
        <v>57</v>
      </c>
      <c r="B61" s="15"/>
      <c r="C61" s="15"/>
      <c r="D61" s="15"/>
      <c r="E61" s="15"/>
      <c r="F61" s="18"/>
      <c r="G61" s="16"/>
      <c r="H61" s="16"/>
      <c r="I61" s="19"/>
      <c r="J61" s="26"/>
      <c r="K61" s="26"/>
      <c r="L61" s="4"/>
      <c r="M61" s="4"/>
    </row>
    <row r="62" spans="1:13" ht="15">
      <c r="A62" s="15">
        <v>58</v>
      </c>
      <c r="B62" s="15"/>
      <c r="C62" s="15"/>
      <c r="D62" s="15"/>
      <c r="E62" s="15"/>
      <c r="F62" s="18"/>
      <c r="G62" s="16"/>
      <c r="H62" s="16"/>
      <c r="I62" s="19"/>
      <c r="J62" s="26"/>
      <c r="K62" s="26"/>
      <c r="L62" s="4"/>
      <c r="M62" s="4"/>
    </row>
    <row r="63" spans="1:13" ht="15">
      <c r="A63" s="15">
        <v>59</v>
      </c>
      <c r="B63" s="15"/>
      <c r="C63" s="15"/>
      <c r="D63" s="15"/>
      <c r="E63" s="15"/>
      <c r="F63" s="18"/>
      <c r="G63" s="16"/>
      <c r="H63" s="16"/>
      <c r="I63" s="19"/>
      <c r="J63" s="26"/>
      <c r="K63" s="26"/>
      <c r="L63" s="4"/>
      <c r="M63" s="4"/>
    </row>
    <row r="64" spans="1:13" ht="15">
      <c r="A64" s="15">
        <v>60</v>
      </c>
      <c r="B64" s="15"/>
      <c r="C64" s="15"/>
      <c r="D64" s="15"/>
      <c r="E64" s="15"/>
      <c r="F64" s="18"/>
      <c r="G64" s="16"/>
      <c r="H64" s="16"/>
      <c r="I64" s="19"/>
      <c r="J64" s="26"/>
      <c r="K64" s="26"/>
      <c r="L64" s="4"/>
      <c r="M64" s="4"/>
    </row>
    <row r="65" spans="1:13" ht="15">
      <c r="A65" s="15">
        <v>61</v>
      </c>
      <c r="B65" s="15"/>
      <c r="C65" s="15"/>
      <c r="D65" s="15"/>
      <c r="E65" s="15"/>
      <c r="F65" s="18"/>
      <c r="G65" s="16"/>
      <c r="H65" s="16"/>
      <c r="I65" s="19"/>
      <c r="J65" s="26"/>
      <c r="K65" s="26"/>
      <c r="L65" s="4"/>
      <c r="M65" s="4"/>
    </row>
    <row r="66" spans="1:13" ht="15">
      <c r="A66" s="15">
        <v>62</v>
      </c>
      <c r="B66" s="15"/>
      <c r="C66" s="15"/>
      <c r="D66" s="15"/>
      <c r="E66" s="15"/>
      <c r="F66" s="18"/>
      <c r="G66" s="16"/>
      <c r="H66" s="16"/>
      <c r="I66" s="19"/>
      <c r="J66" s="26"/>
      <c r="K66" s="26"/>
      <c r="L66" s="4"/>
      <c r="M66" s="4"/>
    </row>
    <row r="67" spans="1:13" ht="15">
      <c r="A67" s="15">
        <v>63</v>
      </c>
      <c r="B67" s="15"/>
      <c r="C67" s="15"/>
      <c r="D67" s="15"/>
      <c r="E67" s="15"/>
      <c r="F67" s="18"/>
      <c r="G67" s="16"/>
      <c r="H67" s="16"/>
      <c r="I67" s="19"/>
      <c r="J67" s="26"/>
      <c r="K67" s="26"/>
      <c r="L67" s="4"/>
      <c r="M67" s="4"/>
    </row>
    <row r="68" spans="1:13" ht="15">
      <c r="A68" s="15">
        <v>64</v>
      </c>
      <c r="B68" s="15"/>
      <c r="C68" s="15"/>
      <c r="D68" s="15"/>
      <c r="E68" s="15"/>
      <c r="F68" s="18"/>
      <c r="G68" s="16"/>
      <c r="H68" s="16"/>
      <c r="I68" s="19"/>
      <c r="J68" s="26"/>
      <c r="K68" s="26"/>
      <c r="L68" s="4"/>
      <c r="M68" s="4"/>
    </row>
    <row r="69" spans="1:13" ht="15">
      <c r="A69" s="15">
        <v>65</v>
      </c>
      <c r="B69" s="15"/>
      <c r="C69" s="15"/>
      <c r="D69" s="15"/>
      <c r="E69" s="15"/>
      <c r="F69" s="18"/>
      <c r="G69" s="16"/>
      <c r="H69" s="16"/>
      <c r="I69" s="19"/>
      <c r="J69" s="26"/>
      <c r="K69" s="26"/>
      <c r="L69" s="4"/>
      <c r="M69" s="4"/>
    </row>
    <row r="70" spans="1:13" ht="15">
      <c r="A70" s="15">
        <v>66</v>
      </c>
      <c r="B70" s="15"/>
      <c r="C70" s="15"/>
      <c r="D70" s="15"/>
      <c r="E70" s="15"/>
      <c r="F70" s="18"/>
      <c r="G70" s="16"/>
      <c r="H70" s="16"/>
      <c r="I70" s="19"/>
      <c r="J70" s="26"/>
      <c r="K70" s="26"/>
      <c r="L70" s="4"/>
      <c r="M70" s="4"/>
    </row>
    <row r="71" spans="1:13" ht="15">
      <c r="A71" s="15">
        <v>67</v>
      </c>
      <c r="B71" s="15"/>
      <c r="C71" s="15"/>
      <c r="D71" s="15"/>
      <c r="E71" s="15"/>
      <c r="F71" s="18"/>
      <c r="G71" s="16"/>
      <c r="H71" s="16"/>
      <c r="I71" s="19"/>
      <c r="J71" s="26"/>
      <c r="K71" s="26"/>
      <c r="L71" s="4"/>
      <c r="M71" s="4"/>
    </row>
    <row r="72" spans="1:13" ht="15">
      <c r="A72" s="15">
        <v>68</v>
      </c>
      <c r="B72" s="15"/>
      <c r="C72" s="15"/>
      <c r="D72" s="15"/>
      <c r="E72" s="15"/>
      <c r="F72" s="18"/>
      <c r="G72" s="16"/>
      <c r="H72" s="16"/>
      <c r="I72" s="19"/>
      <c r="J72" s="26"/>
      <c r="K72" s="26"/>
      <c r="L72" s="4"/>
      <c r="M72" s="4"/>
    </row>
    <row r="73" spans="1:13" ht="15">
      <c r="A73" s="15">
        <v>69</v>
      </c>
      <c r="B73" s="15"/>
      <c r="C73" s="15"/>
      <c r="D73" s="15"/>
      <c r="E73" s="15"/>
      <c r="F73" s="18"/>
      <c r="G73" s="16"/>
      <c r="H73" s="16"/>
      <c r="I73" s="19"/>
      <c r="J73" s="26"/>
      <c r="K73" s="26"/>
      <c r="L73" s="4"/>
      <c r="M73" s="4"/>
    </row>
    <row r="74" spans="1:13" ht="15">
      <c r="A74" s="15">
        <v>70</v>
      </c>
      <c r="B74" s="15"/>
      <c r="C74" s="15"/>
      <c r="D74" s="15"/>
      <c r="E74" s="15"/>
      <c r="F74" s="18"/>
      <c r="G74" s="16"/>
      <c r="H74" s="16"/>
      <c r="I74" s="19"/>
      <c r="J74" s="26"/>
      <c r="K74" s="26"/>
      <c r="L74" s="4"/>
      <c r="M74" s="4"/>
    </row>
    <row r="75" spans="1:12" ht="15">
      <c r="A75" s="15">
        <v>71</v>
      </c>
      <c r="B75" s="15"/>
      <c r="C75" s="15"/>
      <c r="D75" s="15"/>
      <c r="E75" s="15"/>
      <c r="F75" s="18"/>
      <c r="G75" s="16"/>
      <c r="H75" s="16"/>
      <c r="I75" s="19"/>
      <c r="J75" s="26"/>
      <c r="K75" s="26"/>
      <c r="L75" s="4"/>
    </row>
    <row r="76" spans="1:12" ht="15">
      <c r="A76" s="15">
        <v>72</v>
      </c>
      <c r="B76" s="15"/>
      <c r="C76" s="15"/>
      <c r="D76" s="15"/>
      <c r="E76" s="15"/>
      <c r="F76" s="18"/>
      <c r="G76" s="16"/>
      <c r="H76" s="16"/>
      <c r="I76" s="19"/>
      <c r="J76" s="26"/>
      <c r="K76" s="26"/>
      <c r="L76" s="4"/>
    </row>
    <row r="77" spans="1:12" ht="15">
      <c r="A77" s="15">
        <v>73</v>
      </c>
      <c r="B77" s="15"/>
      <c r="C77" s="15"/>
      <c r="D77" s="15"/>
      <c r="E77" s="15"/>
      <c r="F77" s="18"/>
      <c r="G77" s="16"/>
      <c r="H77" s="16"/>
      <c r="I77" s="19"/>
      <c r="J77" s="26"/>
      <c r="K77" s="26"/>
      <c r="L77" s="4"/>
    </row>
    <row r="78" spans="1:12" ht="15">
      <c r="A78" s="15">
        <v>74</v>
      </c>
      <c r="B78" s="15"/>
      <c r="C78" s="15"/>
      <c r="D78" s="15"/>
      <c r="E78" s="15"/>
      <c r="F78" s="18"/>
      <c r="G78" s="16"/>
      <c r="H78" s="16"/>
      <c r="I78" s="19"/>
      <c r="J78" s="26"/>
      <c r="K78" s="26"/>
      <c r="L78" s="4"/>
    </row>
    <row r="79" spans="1:12" ht="15">
      <c r="A79" s="15">
        <v>75</v>
      </c>
      <c r="B79" s="15"/>
      <c r="C79" s="15"/>
      <c r="D79" s="15"/>
      <c r="E79" s="15"/>
      <c r="F79" s="18"/>
      <c r="G79" s="16"/>
      <c r="H79" s="16"/>
      <c r="I79" s="19"/>
      <c r="J79" s="26"/>
      <c r="K79" s="26"/>
      <c r="L79" s="4"/>
    </row>
    <row r="80" spans="1:12" ht="15">
      <c r="A80" s="15">
        <v>76</v>
      </c>
      <c r="B80" s="15"/>
      <c r="C80" s="15"/>
      <c r="D80" s="15"/>
      <c r="E80" s="15"/>
      <c r="F80" s="18"/>
      <c r="G80" s="16"/>
      <c r="H80" s="16"/>
      <c r="I80" s="19"/>
      <c r="J80" s="26"/>
      <c r="K80" s="26"/>
      <c r="L80" s="4"/>
    </row>
    <row r="81" spans="1:12" ht="15">
      <c r="A81" s="15">
        <v>77</v>
      </c>
      <c r="B81" s="15"/>
      <c r="C81" s="15"/>
      <c r="D81" s="15"/>
      <c r="E81" s="15"/>
      <c r="F81" s="18"/>
      <c r="G81" s="16"/>
      <c r="H81" s="16"/>
      <c r="I81" s="19"/>
      <c r="J81" s="26"/>
      <c r="K81" s="26"/>
      <c r="L81" s="4"/>
    </row>
    <row r="82" spans="1:12" ht="15">
      <c r="A82" s="15">
        <v>78</v>
      </c>
      <c r="B82" s="15"/>
      <c r="C82" s="15"/>
      <c r="D82" s="15"/>
      <c r="E82" s="15"/>
      <c r="F82" s="18"/>
      <c r="G82" s="16"/>
      <c r="H82" s="16"/>
      <c r="I82" s="19"/>
      <c r="J82" s="26"/>
      <c r="K82" s="26"/>
      <c r="L82" s="4"/>
    </row>
    <row r="83" spans="1:12" ht="15">
      <c r="A83" s="15">
        <v>79</v>
      </c>
      <c r="B83" s="15"/>
      <c r="C83" s="15"/>
      <c r="D83" s="15"/>
      <c r="E83" s="15"/>
      <c r="F83" s="18"/>
      <c r="G83" s="16"/>
      <c r="H83" s="16"/>
      <c r="I83" s="19"/>
      <c r="J83" s="26"/>
      <c r="K83" s="26"/>
      <c r="L83" s="4"/>
    </row>
    <row r="84" spans="1:12" ht="15">
      <c r="A84" s="15">
        <v>80</v>
      </c>
      <c r="B84" s="15"/>
      <c r="C84" s="15"/>
      <c r="D84" s="15"/>
      <c r="E84" s="15"/>
      <c r="F84" s="18"/>
      <c r="G84" s="16"/>
      <c r="H84" s="16"/>
      <c r="I84" s="19"/>
      <c r="J84" s="26"/>
      <c r="K84" s="26"/>
      <c r="L84" s="4"/>
    </row>
    <row r="85" spans="1:12" ht="15">
      <c r="A85" s="15">
        <v>81</v>
      </c>
      <c r="B85" s="15"/>
      <c r="C85" s="15"/>
      <c r="D85" s="15"/>
      <c r="E85" s="15"/>
      <c r="F85" s="18"/>
      <c r="G85" s="16"/>
      <c r="H85" s="16"/>
      <c r="I85" s="19"/>
      <c r="J85" s="26"/>
      <c r="K85" s="26"/>
      <c r="L85" s="4"/>
    </row>
    <row r="86" spans="1:12" ht="15">
      <c r="A86" s="15">
        <v>82</v>
      </c>
      <c r="B86" s="15"/>
      <c r="C86" s="15"/>
      <c r="D86" s="15"/>
      <c r="E86" s="15"/>
      <c r="F86" s="18"/>
      <c r="G86" s="16"/>
      <c r="H86" s="16"/>
      <c r="I86" s="19"/>
      <c r="J86" s="26"/>
      <c r="K86" s="26"/>
      <c r="L86" s="4"/>
    </row>
    <row r="87" spans="1:12" ht="15">
      <c r="A87" s="15">
        <v>83</v>
      </c>
      <c r="B87" s="15"/>
      <c r="C87" s="15"/>
      <c r="D87" s="15"/>
      <c r="E87" s="15"/>
      <c r="F87" s="18"/>
      <c r="G87" s="16"/>
      <c r="H87" s="16"/>
      <c r="I87" s="19"/>
      <c r="J87" s="26"/>
      <c r="K87" s="26"/>
      <c r="L87" s="4"/>
    </row>
    <row r="88" spans="1:12" ht="15">
      <c r="A88" s="15">
        <v>84</v>
      </c>
      <c r="B88" s="15"/>
      <c r="C88" s="15"/>
      <c r="D88" s="15"/>
      <c r="E88" s="15"/>
      <c r="F88" s="18"/>
      <c r="G88" s="16"/>
      <c r="H88" s="16"/>
      <c r="I88" s="19"/>
      <c r="J88" s="26"/>
      <c r="K88" s="26"/>
      <c r="L88" s="4"/>
    </row>
    <row r="89" spans="1:12" ht="15">
      <c r="A89" s="15">
        <v>85</v>
      </c>
      <c r="B89" s="15"/>
      <c r="C89" s="15"/>
      <c r="D89" s="15"/>
      <c r="E89" s="15"/>
      <c r="F89" s="18"/>
      <c r="G89" s="16"/>
      <c r="H89" s="16"/>
      <c r="I89" s="19"/>
      <c r="J89" s="26"/>
      <c r="K89" s="26"/>
      <c r="L89" s="4"/>
    </row>
    <row r="90" spans="1:12" ht="15">
      <c r="A90" s="15">
        <v>86</v>
      </c>
      <c r="B90" s="15"/>
      <c r="C90" s="15"/>
      <c r="D90" s="15"/>
      <c r="E90" s="15"/>
      <c r="F90" s="18"/>
      <c r="G90" s="16"/>
      <c r="H90" s="16"/>
      <c r="I90" s="19"/>
      <c r="J90" s="26"/>
      <c r="K90" s="26"/>
      <c r="L90" s="4"/>
    </row>
    <row r="91" spans="1:12" ht="15">
      <c r="A91" s="15">
        <v>87</v>
      </c>
      <c r="B91" s="15"/>
      <c r="C91" s="15"/>
      <c r="D91" s="15"/>
      <c r="E91" s="15"/>
      <c r="F91" s="18"/>
      <c r="G91" s="16"/>
      <c r="H91" s="16"/>
      <c r="I91" s="19"/>
      <c r="J91" s="26"/>
      <c r="K91" s="26"/>
      <c r="L91" s="4"/>
    </row>
    <row r="92" spans="1:12" ht="15">
      <c r="A92" s="15">
        <v>88</v>
      </c>
      <c r="B92" s="15"/>
      <c r="C92" s="15"/>
      <c r="D92" s="15"/>
      <c r="E92" s="15"/>
      <c r="F92" s="18"/>
      <c r="G92" s="16"/>
      <c r="H92" s="16"/>
      <c r="I92" s="19"/>
      <c r="J92" s="26"/>
      <c r="K92" s="26"/>
      <c r="L92" s="4"/>
    </row>
    <row r="93" spans="1:12" ht="15">
      <c r="A93" s="15">
        <v>89</v>
      </c>
      <c r="B93" s="15"/>
      <c r="C93" s="15"/>
      <c r="D93" s="15"/>
      <c r="E93" s="15"/>
      <c r="F93" s="18"/>
      <c r="G93" s="16"/>
      <c r="H93" s="16"/>
      <c r="I93" s="19"/>
      <c r="J93" s="26"/>
      <c r="K93" s="26"/>
      <c r="L93" s="4"/>
    </row>
    <row r="94" spans="1:12" ht="15">
      <c r="A94" s="15">
        <v>90</v>
      </c>
      <c r="B94" s="15"/>
      <c r="C94" s="15"/>
      <c r="D94" s="15"/>
      <c r="E94" s="15"/>
      <c r="F94" s="18"/>
      <c r="G94" s="16"/>
      <c r="H94" s="16"/>
      <c r="I94" s="19"/>
      <c r="J94" s="26"/>
      <c r="K94" s="26"/>
      <c r="L94" s="4"/>
    </row>
    <row r="95" spans="1:12" ht="15">
      <c r="A95" s="15">
        <v>91</v>
      </c>
      <c r="B95" s="15"/>
      <c r="C95" s="15"/>
      <c r="D95" s="15"/>
      <c r="E95" s="15"/>
      <c r="F95" s="18"/>
      <c r="G95" s="16"/>
      <c r="H95" s="16"/>
      <c r="I95" s="19"/>
      <c r="J95" s="26"/>
      <c r="K95" s="26"/>
      <c r="L95" s="4"/>
    </row>
    <row r="96" spans="1:12" ht="15">
      <c r="A96" s="15">
        <v>92</v>
      </c>
      <c r="B96" s="15"/>
      <c r="C96" s="15"/>
      <c r="D96" s="15"/>
      <c r="E96" s="15"/>
      <c r="F96" s="18"/>
      <c r="G96" s="16"/>
      <c r="H96" s="16"/>
      <c r="I96" s="19"/>
      <c r="J96" s="26"/>
      <c r="K96" s="26"/>
      <c r="L96" s="4"/>
    </row>
    <row r="97" spans="1:12" ht="15">
      <c r="A97" s="15">
        <v>93</v>
      </c>
      <c r="B97" s="15"/>
      <c r="C97" s="15"/>
      <c r="D97" s="15"/>
      <c r="E97" s="15"/>
      <c r="F97" s="18"/>
      <c r="G97" s="16"/>
      <c r="H97" s="16"/>
      <c r="I97" s="19"/>
      <c r="J97" s="26"/>
      <c r="K97" s="26"/>
      <c r="L97" s="4"/>
    </row>
    <row r="98" spans="1:12" ht="15">
      <c r="A98" s="15">
        <v>94</v>
      </c>
      <c r="B98" s="15"/>
      <c r="C98" s="15"/>
      <c r="D98" s="15"/>
      <c r="E98" s="15"/>
      <c r="F98" s="18"/>
      <c r="G98" s="16"/>
      <c r="H98" s="16"/>
      <c r="I98" s="19"/>
      <c r="J98" s="26"/>
      <c r="K98" s="26"/>
      <c r="L98" s="4"/>
    </row>
    <row r="99" spans="1:12" ht="15">
      <c r="A99" s="15">
        <v>95</v>
      </c>
      <c r="B99" s="15"/>
      <c r="C99" s="15"/>
      <c r="D99" s="15"/>
      <c r="E99" s="15"/>
      <c r="F99" s="18"/>
      <c r="G99" s="16"/>
      <c r="H99" s="16"/>
      <c r="I99" s="19"/>
      <c r="J99" s="26"/>
      <c r="K99" s="26"/>
      <c r="L99" s="4"/>
    </row>
    <row r="100" spans="1:12" ht="15">
      <c r="A100" s="15">
        <v>96</v>
      </c>
      <c r="B100" s="15"/>
      <c r="C100" s="15"/>
      <c r="D100" s="15"/>
      <c r="E100" s="15"/>
      <c r="F100" s="18"/>
      <c r="G100" s="16"/>
      <c r="H100" s="16"/>
      <c r="I100" s="19"/>
      <c r="J100" s="26"/>
      <c r="K100" s="26"/>
      <c r="L100" s="4"/>
    </row>
    <row r="101" spans="1:12" ht="15">
      <c r="A101" s="15">
        <v>97</v>
      </c>
      <c r="B101" s="15"/>
      <c r="C101" s="15"/>
      <c r="D101" s="15"/>
      <c r="E101" s="15"/>
      <c r="F101" s="18"/>
      <c r="G101" s="16"/>
      <c r="H101" s="16"/>
      <c r="I101" s="19"/>
      <c r="J101" s="26"/>
      <c r="K101" s="26"/>
      <c r="L101" s="4"/>
    </row>
    <row r="102" spans="1:12" ht="15">
      <c r="A102" s="15">
        <v>98</v>
      </c>
      <c r="B102" s="15"/>
      <c r="C102" s="15"/>
      <c r="D102" s="15"/>
      <c r="E102" s="15"/>
      <c r="F102" s="18"/>
      <c r="G102" s="16"/>
      <c r="H102" s="16"/>
      <c r="I102" s="19"/>
      <c r="J102" s="26"/>
      <c r="K102" s="26"/>
      <c r="L102" s="4"/>
    </row>
    <row r="103" spans="1:12" ht="15">
      <c r="A103" s="15">
        <v>99</v>
      </c>
      <c r="B103" s="15"/>
      <c r="C103" s="15"/>
      <c r="D103" s="15"/>
      <c r="E103" s="15"/>
      <c r="F103" s="18"/>
      <c r="G103" s="16"/>
      <c r="H103" s="16"/>
      <c r="I103" s="19"/>
      <c r="J103" s="26"/>
      <c r="K103" s="26"/>
      <c r="L103" s="4"/>
    </row>
    <row r="104" spans="1:12" ht="15">
      <c r="A104" s="15">
        <v>100</v>
      </c>
      <c r="B104" s="15"/>
      <c r="C104" s="15"/>
      <c r="D104" s="15"/>
      <c r="E104" s="15"/>
      <c r="F104" s="18"/>
      <c r="G104" s="16"/>
      <c r="H104" s="16"/>
      <c r="I104" s="19"/>
      <c r="J104" s="26"/>
      <c r="K104" s="26"/>
      <c r="L104" s="4"/>
    </row>
    <row r="105" spans="1:12" ht="15">
      <c r="A105" s="15">
        <v>101</v>
      </c>
      <c r="B105" s="15"/>
      <c r="C105" s="15"/>
      <c r="D105" s="15"/>
      <c r="E105" s="15"/>
      <c r="F105" s="18"/>
      <c r="G105" s="16"/>
      <c r="H105" s="16"/>
      <c r="I105" s="19"/>
      <c r="J105" s="26"/>
      <c r="K105" s="26"/>
      <c r="L105" s="4"/>
    </row>
    <row r="106" spans="1:12" ht="15">
      <c r="A106" s="15">
        <v>102</v>
      </c>
      <c r="B106" s="15"/>
      <c r="C106" s="15"/>
      <c r="D106" s="15"/>
      <c r="E106" s="15"/>
      <c r="F106" s="18"/>
      <c r="G106" s="16"/>
      <c r="H106" s="16"/>
      <c r="I106" s="19"/>
      <c r="J106" s="26"/>
      <c r="K106" s="26"/>
      <c r="L106" s="4"/>
    </row>
    <row r="107" spans="1:12" ht="15">
      <c r="A107" s="15">
        <v>103</v>
      </c>
      <c r="B107" s="15"/>
      <c r="C107" s="15"/>
      <c r="D107" s="15"/>
      <c r="E107" s="15"/>
      <c r="F107" s="18"/>
      <c r="G107" s="16"/>
      <c r="H107" s="16"/>
      <c r="I107" s="19"/>
      <c r="J107" s="26"/>
      <c r="K107" s="26"/>
      <c r="L107" s="4"/>
    </row>
    <row r="108" spans="1:12" ht="15">
      <c r="A108" s="15">
        <v>104</v>
      </c>
      <c r="B108" s="15"/>
      <c r="C108" s="15"/>
      <c r="D108" s="15"/>
      <c r="E108" s="15"/>
      <c r="F108" s="18"/>
      <c r="G108" s="16"/>
      <c r="H108" s="16"/>
      <c r="I108" s="19"/>
      <c r="J108" s="26"/>
      <c r="K108" s="26"/>
      <c r="L108" s="4"/>
    </row>
    <row r="109" spans="1:12" ht="15">
      <c r="A109" s="15">
        <v>105</v>
      </c>
      <c r="B109" s="15"/>
      <c r="C109" s="15"/>
      <c r="D109" s="15"/>
      <c r="E109" s="15"/>
      <c r="F109" s="18"/>
      <c r="G109" s="16"/>
      <c r="H109" s="16"/>
      <c r="I109" s="19"/>
      <c r="J109" s="26"/>
      <c r="K109" s="26"/>
      <c r="L109" s="4"/>
    </row>
    <row r="110" spans="1:12" ht="15">
      <c r="A110" s="15">
        <v>106</v>
      </c>
      <c r="B110" s="15"/>
      <c r="C110" s="15"/>
      <c r="D110" s="15"/>
      <c r="E110" s="15"/>
      <c r="F110" s="18"/>
      <c r="G110" s="16"/>
      <c r="H110" s="16"/>
      <c r="I110" s="19"/>
      <c r="J110" s="26"/>
      <c r="K110" s="26"/>
      <c r="L110" s="4"/>
    </row>
    <row r="111" spans="1:12" ht="15">
      <c r="A111" s="15">
        <v>107</v>
      </c>
      <c r="B111" s="15"/>
      <c r="C111" s="15"/>
      <c r="D111" s="15"/>
      <c r="E111" s="15"/>
      <c r="F111" s="18"/>
      <c r="G111" s="16"/>
      <c r="H111" s="16"/>
      <c r="I111" s="19"/>
      <c r="J111" s="26"/>
      <c r="K111" s="26"/>
      <c r="L111" s="4"/>
    </row>
    <row r="112" spans="1:12" ht="15">
      <c r="A112" s="15">
        <v>108</v>
      </c>
      <c r="B112" s="15"/>
      <c r="C112" s="15"/>
      <c r="D112" s="15"/>
      <c r="E112" s="15"/>
      <c r="F112" s="18"/>
      <c r="G112" s="16"/>
      <c r="H112" s="16"/>
      <c r="I112" s="19"/>
      <c r="J112" s="26"/>
      <c r="K112" s="26"/>
      <c r="L112" s="4"/>
    </row>
    <row r="113" spans="1:12" ht="15">
      <c r="A113" s="15">
        <v>109</v>
      </c>
      <c r="B113" s="15"/>
      <c r="C113" s="15"/>
      <c r="D113" s="15"/>
      <c r="E113" s="15"/>
      <c r="F113" s="18"/>
      <c r="G113" s="16"/>
      <c r="H113" s="16"/>
      <c r="I113" s="19"/>
      <c r="J113" s="26"/>
      <c r="K113" s="26"/>
      <c r="L113" s="4"/>
    </row>
    <row r="114" spans="1:12" ht="15">
      <c r="A114" s="15">
        <v>110</v>
      </c>
      <c r="B114" s="15"/>
      <c r="C114" s="15"/>
      <c r="D114" s="15"/>
      <c r="E114" s="15"/>
      <c r="F114" s="18"/>
      <c r="G114" s="16"/>
      <c r="H114" s="16"/>
      <c r="I114" s="19"/>
      <c r="J114" s="26"/>
      <c r="K114" s="26"/>
      <c r="L114" s="4"/>
    </row>
  </sheetData>
  <printOptions/>
  <pageMargins left="0.2" right="0.2" top="0.5" bottom="0.5" header="0.3" footer="0.3"/>
  <pageSetup horizontalDpi="300" verticalDpi="300" orientation="portrait" r:id="rId1"/>
  <colBreaks count="1" manualBreakCount="1">
    <brk id="1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Gilde</dc:creator>
  <cp:keywords/>
  <dc:description/>
  <cp:lastModifiedBy>Diane Fenby</cp:lastModifiedBy>
  <cp:lastPrinted>2020-08-16T18:07:29Z</cp:lastPrinted>
  <dcterms:created xsi:type="dcterms:W3CDTF">2015-07-23T22:32:41Z</dcterms:created>
  <dcterms:modified xsi:type="dcterms:W3CDTF">2020-08-17T13:51:53Z</dcterms:modified>
  <cp:category/>
  <cp:version/>
  <cp:contentType/>
  <cp:contentStatus/>
</cp:coreProperties>
</file>